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FF53EA-3505-495B-B49A-53E19E99E1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N178" i="1"/>
  <c r="BM178" i="1"/>
  <c r="Z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81" i="1" l="1"/>
  <c r="BN181" i="1"/>
  <c r="Z181" i="1"/>
  <c r="BP210" i="1"/>
  <c r="BN210" i="1"/>
  <c r="Z210" i="1"/>
  <c r="BP233" i="1"/>
  <c r="BN233" i="1"/>
  <c r="Z233" i="1"/>
  <c r="M588" i="1"/>
  <c r="Y255" i="1"/>
  <c r="BP254" i="1"/>
  <c r="BN254" i="1"/>
  <c r="Z254" i="1"/>
  <c r="Z255" i="1" s="1"/>
  <c r="BP259" i="1"/>
  <c r="BN259" i="1"/>
  <c r="Z259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X579" i="1"/>
  <c r="Z23" i="1"/>
  <c r="BN23" i="1"/>
  <c r="Z39" i="1"/>
  <c r="BN39" i="1"/>
  <c r="Z54" i="1"/>
  <c r="BN54" i="1"/>
  <c r="Z72" i="1"/>
  <c r="BN72" i="1"/>
  <c r="Z82" i="1"/>
  <c r="BN82" i="1"/>
  <c r="Z99" i="1"/>
  <c r="BN99" i="1"/>
  <c r="Z114" i="1"/>
  <c r="BN114" i="1"/>
  <c r="Y129" i="1"/>
  <c r="Z121" i="1"/>
  <c r="BN121" i="1"/>
  <c r="Z124" i="1"/>
  <c r="BN124" i="1"/>
  <c r="Z125" i="1"/>
  <c r="BN125" i="1"/>
  <c r="Z143" i="1"/>
  <c r="BN143" i="1"/>
  <c r="Z164" i="1"/>
  <c r="BN164" i="1"/>
  <c r="BP198" i="1"/>
  <c r="BN198" i="1"/>
  <c r="Z198" i="1"/>
  <c r="BP222" i="1"/>
  <c r="BN222" i="1"/>
  <c r="Z222" i="1"/>
  <c r="BP238" i="1"/>
  <c r="BN238" i="1"/>
  <c r="Z238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Y103" i="1"/>
  <c r="BP93" i="1"/>
  <c r="BN93" i="1"/>
  <c r="Z93" i="1"/>
  <c r="BP108" i="1"/>
  <c r="BN108" i="1"/>
  <c r="Z108" i="1"/>
  <c r="BP138" i="1"/>
  <c r="BN138" i="1"/>
  <c r="Z138" i="1"/>
  <c r="BP160" i="1"/>
  <c r="BN160" i="1"/>
  <c r="Z160" i="1"/>
  <c r="BP183" i="1"/>
  <c r="BN183" i="1"/>
  <c r="Z183" i="1"/>
  <c r="BP200" i="1"/>
  <c r="BN200" i="1"/>
  <c r="Z200" i="1"/>
  <c r="BP212" i="1"/>
  <c r="BN212" i="1"/>
  <c r="Z212" i="1"/>
  <c r="BP227" i="1"/>
  <c r="BN227" i="1"/>
  <c r="Z227" i="1"/>
  <c r="BP245" i="1"/>
  <c r="BN245" i="1"/>
  <c r="Z245" i="1"/>
  <c r="BP261" i="1"/>
  <c r="BN261" i="1"/>
  <c r="Z261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25" i="1"/>
  <c r="BN25" i="1"/>
  <c r="Z25" i="1"/>
  <c r="Y45" i="1"/>
  <c r="Y44" i="1"/>
  <c r="BP43" i="1"/>
  <c r="BN43" i="1"/>
  <c r="Z43" i="1"/>
  <c r="Z44" i="1" s="1"/>
  <c r="BP48" i="1"/>
  <c r="BN48" i="1"/>
  <c r="Z48" i="1"/>
  <c r="Y62" i="1"/>
  <c r="BP58" i="1"/>
  <c r="BN58" i="1"/>
  <c r="Z58" i="1"/>
  <c r="BP74" i="1"/>
  <c r="BN74" i="1"/>
  <c r="Z74" i="1"/>
  <c r="BP87" i="1"/>
  <c r="BN87" i="1"/>
  <c r="Z87" i="1"/>
  <c r="BP101" i="1"/>
  <c r="BN101" i="1"/>
  <c r="Z101" i="1"/>
  <c r="BP127" i="1"/>
  <c r="BN127" i="1"/>
  <c r="Z127" i="1"/>
  <c r="Y149" i="1"/>
  <c r="BP147" i="1"/>
  <c r="BN147" i="1"/>
  <c r="Z147" i="1"/>
  <c r="BP176" i="1"/>
  <c r="BN176" i="1"/>
  <c r="Z176" i="1"/>
  <c r="BP194" i="1"/>
  <c r="BN194" i="1"/>
  <c r="Z194" i="1"/>
  <c r="BP204" i="1"/>
  <c r="BN204" i="1"/>
  <c r="Z204" i="1"/>
  <c r="BP216" i="1"/>
  <c r="BN216" i="1"/>
  <c r="Z216" i="1"/>
  <c r="BP231" i="1"/>
  <c r="BN231" i="1"/>
  <c r="Z231" i="1"/>
  <c r="BP249" i="1"/>
  <c r="BN249" i="1"/>
  <c r="Z249" i="1"/>
  <c r="Y262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588" i="1"/>
  <c r="X580" i="1"/>
  <c r="X578" i="1"/>
  <c r="Y78" i="1"/>
  <c r="Y116" i="1"/>
  <c r="Y133" i="1"/>
  <c r="Y166" i="1"/>
  <c r="Y206" i="1"/>
  <c r="U588" i="1"/>
  <c r="Y357" i="1"/>
  <c r="Y356" i="1"/>
  <c r="Y408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BP307" i="1"/>
  <c r="BN307" i="1"/>
  <c r="Z307" i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11" i="1" l="1"/>
  <c r="Z110" i="1"/>
  <c r="Z55" i="1"/>
  <c r="Z489" i="1"/>
  <c r="Z318" i="1"/>
  <c r="Z300" i="1"/>
  <c r="Z447" i="1"/>
  <c r="Z235" i="1"/>
  <c r="Z166" i="1"/>
  <c r="Z161" i="1"/>
  <c r="Z149" i="1"/>
  <c r="Z345" i="1"/>
  <c r="X581" i="1"/>
  <c r="Z371" i="1"/>
  <c r="Z40" i="1"/>
  <c r="Z271" i="1"/>
  <c r="Z526" i="1"/>
  <c r="Z544" i="1"/>
  <c r="Z453" i="1"/>
  <c r="Z482" i="1"/>
  <c r="Z116" i="1"/>
  <c r="Z102" i="1"/>
  <c r="Z68" i="1"/>
  <c r="Z62" i="1"/>
  <c r="Z395" i="1"/>
  <c r="Z515" i="1"/>
  <c r="Z504" i="1"/>
  <c r="Z218" i="1"/>
  <c r="Y582" i="1"/>
  <c r="Z534" i="1"/>
  <c r="Y579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<sst xmlns="http://schemas.openxmlformats.org/spreadsheetml/2006/main" count="2709" uniqueCount="972">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</sst>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74" sqref="AA37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0.54166666666666663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hidden="1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1000</v>
      </c>
      <c r="Y374" s="670">
        <f>IFERROR(IF(X374="",0,CEILING((X374/$H374),1)*$H374),"")</f>
        <v>1005</v>
      </c>
      <c r="Z374" s="36">
        <f>IFERROR(IF(Y374=0,"",ROUNDUP(Y374/H374,0)*0.02175),"")</f>
        <v>1.4572499999999999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1032</v>
      </c>
      <c r="BN374" s="64">
        <f>IFERROR(Y374*I374/H374,"0")</f>
        <v>1037.1600000000001</v>
      </c>
      <c r="BO374" s="64">
        <f>IFERROR(1/J374*(X374/H374),"0")</f>
        <v>1.3888888888888888</v>
      </c>
      <c r="BP374" s="64">
        <f>IFERROR(1/J374*(Y374/H374),"0")</f>
        <v>1.3958333333333333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66.666666666666671</v>
      </c>
      <c r="Y376" s="671">
        <f>IFERROR(Y374/H374,"0")+IFERROR(Y375/H375,"0")</f>
        <v>67</v>
      </c>
      <c r="Z376" s="671">
        <f>IFERROR(IF(Z374="",0,Z374),"0")+IFERROR(IF(Z375="",0,Z375),"0")</f>
        <v>1.4572499999999999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1000</v>
      </c>
      <c r="Y377" s="671">
        <f>IFERROR(SUM(Y374:Y375),"0")</f>
        <v>1005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2180</v>
      </c>
      <c r="Y470" s="670">
        <f t="shared" si="68"/>
        <v>2180.6400000000003</v>
      </c>
      <c r="Z470" s="36">
        <f>IFERROR(IF(Y470=0,"",ROUNDUP(Y470/H470,0)*0.01196),"")</f>
        <v>4.9394799999999996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2328.6363636363635</v>
      </c>
      <c r="BN470" s="64">
        <f t="shared" si="70"/>
        <v>2329.3200000000002</v>
      </c>
      <c r="BO470" s="64">
        <f t="shared" si="71"/>
        <v>3.9699883449883453</v>
      </c>
      <c r="BP470" s="64">
        <f t="shared" si="72"/>
        <v>3.9711538461538467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412.87878787878788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413.00000000000006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4.9394799999999996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2180</v>
      </c>
      <c r="Y483" s="671">
        <f>IFERROR(SUM(Y467:Y481),"0")</f>
        <v>2180.6400000000003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3180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3185.6400000000003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3360.6363636363635</v>
      </c>
      <c r="Y579" s="671">
        <f>IFERROR(SUM(BN22:BN575),"0")</f>
        <v>3366.4800000000005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6</v>
      </c>
      <c r="Y580" s="38">
        <f>ROUNDUP(SUM(BP22:BP575),0)</f>
        <v>6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3510.6363636363635</v>
      </c>
      <c r="Y581" s="671">
        <f>GrossWeightTotalR+PalletQtyTotalR*25</f>
        <v>3516.4800000000005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479.54545454545456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480.00000000000006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6.3967299999999998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1005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2180.6400000000003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2 180,00"/>
        <filter val="3 180,00"/>
        <filter val="3 360,64"/>
        <filter val="3 510,64"/>
        <filter val="412,88"/>
        <filter val="479,55"/>
        <filter val="6"/>
        <filter val="66,67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