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C527CC3-F362-494F-9EBB-8444CD0F6F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Y412" i="1"/>
  <c r="X412" i="1"/>
  <c r="BP411" i="1"/>
  <c r="BO411" i="1"/>
  <c r="BN411" i="1"/>
  <c r="BM411" i="1"/>
  <c r="Z411" i="1"/>
  <c r="Z412" i="1" s="1"/>
  <c r="Y411" i="1"/>
  <c r="Y413" i="1" s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O404" i="1"/>
  <c r="BM404" i="1"/>
  <c r="Y404" i="1"/>
  <c r="BO403" i="1"/>
  <c r="BM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X381" i="1"/>
  <c r="BO380" i="1"/>
  <c r="BM380" i="1"/>
  <c r="Y380" i="1"/>
  <c r="BO379" i="1"/>
  <c r="BM379" i="1"/>
  <c r="Y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BP335" i="1"/>
  <c r="BO335" i="1"/>
  <c r="BN335" i="1"/>
  <c r="BM335" i="1"/>
  <c r="Z335" i="1"/>
  <c r="Y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Y300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P254" i="1"/>
  <c r="BO254" i="1"/>
  <c r="BN254" i="1"/>
  <c r="BM254" i="1"/>
  <c r="Z254" i="1"/>
  <c r="Z255" i="1" s="1"/>
  <c r="Y254" i="1"/>
  <c r="P254" i="1"/>
  <c r="X251" i="1"/>
  <c r="X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X196" i="1"/>
  <c r="X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P188" i="1"/>
  <c r="X185" i="1"/>
  <c r="X184" i="1"/>
  <c r="BO183" i="1"/>
  <c r="BM183" i="1"/>
  <c r="Y183" i="1"/>
  <c r="BP183" i="1" s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BP160" i="1" s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O124" i="1"/>
  <c r="BM124" i="1"/>
  <c r="Y124" i="1"/>
  <c r="P124" i="1"/>
  <c r="BO123" i="1"/>
  <c r="BM123" i="1"/>
  <c r="Y123" i="1"/>
  <c r="BP123" i="1" s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BO119" i="1"/>
  <c r="BM119" i="1"/>
  <c r="Y119" i="1"/>
  <c r="P119" i="1"/>
  <c r="X117" i="1"/>
  <c r="X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O93" i="1"/>
  <c r="BM93" i="1"/>
  <c r="Y93" i="1"/>
  <c r="Y103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O87" i="1"/>
  <c r="BM87" i="1"/>
  <c r="Y87" i="1"/>
  <c r="BP87" i="1" s="1"/>
  <c r="P87" i="1"/>
  <c r="X84" i="1"/>
  <c r="X83" i="1"/>
  <c r="BO82" i="1"/>
  <c r="BM82" i="1"/>
  <c r="Y82" i="1"/>
  <c r="P82" i="1"/>
  <c r="BO81" i="1"/>
  <c r="BM81" i="1"/>
  <c r="Y81" i="1"/>
  <c r="BP81" i="1" s="1"/>
  <c r="P81" i="1"/>
  <c r="BO80" i="1"/>
  <c r="BM80" i="1"/>
  <c r="Y80" i="1"/>
  <c r="Y84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X579" i="1" s="1"/>
  <c r="Y22" i="1"/>
  <c r="B588" i="1" s="1"/>
  <c r="P22" i="1"/>
  <c r="H10" i="1"/>
  <c r="A9" i="1"/>
  <c r="F10" i="1" s="1"/>
  <c r="D7" i="1"/>
  <c r="Q6" i="1"/>
  <c r="P2" i="1"/>
  <c r="BP72" i="1" l="1"/>
  <c r="BN72" i="1"/>
  <c r="Z72" i="1"/>
  <c r="BP99" i="1"/>
  <c r="BN99" i="1"/>
  <c r="Z99" i="1"/>
  <c r="BP121" i="1"/>
  <c r="BN121" i="1"/>
  <c r="Z121" i="1"/>
  <c r="BP125" i="1"/>
  <c r="BN125" i="1"/>
  <c r="Z125" i="1"/>
  <c r="BP164" i="1"/>
  <c r="BN164" i="1"/>
  <c r="Z164" i="1"/>
  <c r="BP202" i="1"/>
  <c r="BN202" i="1"/>
  <c r="Z202" i="1"/>
  <c r="BP229" i="1"/>
  <c r="BN229" i="1"/>
  <c r="Z229" i="1"/>
  <c r="BP261" i="1"/>
  <c r="BN261" i="1"/>
  <c r="Z261" i="1"/>
  <c r="BP308" i="1"/>
  <c r="BN308" i="1"/>
  <c r="Z308" i="1"/>
  <c r="BP344" i="1"/>
  <c r="BN344" i="1"/>
  <c r="Z344" i="1"/>
  <c r="BP369" i="1"/>
  <c r="BN369" i="1"/>
  <c r="Z369" i="1"/>
  <c r="Y490" i="1"/>
  <c r="Y489" i="1"/>
  <c r="BP485" i="1"/>
  <c r="BN485" i="1"/>
  <c r="Z485" i="1"/>
  <c r="BP487" i="1"/>
  <c r="BN487" i="1"/>
  <c r="Z487" i="1"/>
  <c r="X580" i="1"/>
  <c r="X581" i="1" s="1"/>
  <c r="X578" i="1"/>
  <c r="Z39" i="1"/>
  <c r="BN39" i="1"/>
  <c r="Z54" i="1"/>
  <c r="BN54" i="1"/>
  <c r="BP82" i="1"/>
  <c r="BN82" i="1"/>
  <c r="Z82" i="1"/>
  <c r="BP114" i="1"/>
  <c r="BN114" i="1"/>
  <c r="Z114" i="1"/>
  <c r="BP124" i="1"/>
  <c r="BN124" i="1"/>
  <c r="Z124" i="1"/>
  <c r="BP143" i="1"/>
  <c r="BN143" i="1"/>
  <c r="Z143" i="1"/>
  <c r="BP188" i="1"/>
  <c r="BN188" i="1"/>
  <c r="Z188" i="1"/>
  <c r="BP214" i="1"/>
  <c r="BN214" i="1"/>
  <c r="Z214" i="1"/>
  <c r="BP247" i="1"/>
  <c r="BN247" i="1"/>
  <c r="Z247" i="1"/>
  <c r="BP270" i="1"/>
  <c r="BN270" i="1"/>
  <c r="Z270" i="1"/>
  <c r="BP322" i="1"/>
  <c r="BN322" i="1"/>
  <c r="Z322" i="1"/>
  <c r="BP361" i="1"/>
  <c r="BN361" i="1"/>
  <c r="Z361" i="1"/>
  <c r="BP391" i="1"/>
  <c r="BN391" i="1"/>
  <c r="Z391" i="1"/>
  <c r="BP486" i="1"/>
  <c r="BN486" i="1"/>
  <c r="Z486" i="1"/>
  <c r="BP488" i="1"/>
  <c r="BN488" i="1"/>
  <c r="Z488" i="1"/>
  <c r="BP508" i="1"/>
  <c r="BN508" i="1"/>
  <c r="Z508" i="1"/>
  <c r="Y62" i="1"/>
  <c r="Y129" i="1"/>
  <c r="Y191" i="1"/>
  <c r="Z23" i="1"/>
  <c r="BN23" i="1"/>
  <c r="Y236" i="1"/>
  <c r="BP259" i="1"/>
  <c r="BN259" i="1"/>
  <c r="Z259" i="1"/>
  <c r="Q588" i="1"/>
  <c r="Y276" i="1"/>
  <c r="BP275" i="1"/>
  <c r="BN275" i="1"/>
  <c r="Z275" i="1"/>
  <c r="Z276" i="1" s="1"/>
  <c r="Y281" i="1"/>
  <c r="Y280" i="1"/>
  <c r="BP279" i="1"/>
  <c r="BN279" i="1"/>
  <c r="Z279" i="1"/>
  <c r="Z280" i="1" s="1"/>
  <c r="Y285" i="1"/>
  <c r="Y284" i="1"/>
  <c r="BP283" i="1"/>
  <c r="BN283" i="1"/>
  <c r="Z283" i="1"/>
  <c r="Z284" i="1" s="1"/>
  <c r="BP288" i="1"/>
  <c r="BN288" i="1"/>
  <c r="Z288" i="1"/>
  <c r="BP310" i="1"/>
  <c r="BN310" i="1"/>
  <c r="Z310" i="1"/>
  <c r="BP324" i="1"/>
  <c r="BN324" i="1"/>
  <c r="Z324" i="1"/>
  <c r="U588" i="1"/>
  <c r="Y350" i="1"/>
  <c r="BP349" i="1"/>
  <c r="BN349" i="1"/>
  <c r="Z349" i="1"/>
  <c r="Z350" i="1" s="1"/>
  <c r="Y357" i="1"/>
  <c r="BP353" i="1"/>
  <c r="BN353" i="1"/>
  <c r="Z353" i="1"/>
  <c r="BP367" i="1"/>
  <c r="BN367" i="1"/>
  <c r="Z367" i="1"/>
  <c r="Y386" i="1"/>
  <c r="Y385" i="1"/>
  <c r="BP384" i="1"/>
  <c r="BN384" i="1"/>
  <c r="Z384" i="1"/>
  <c r="Z385" i="1" s="1"/>
  <c r="BP389" i="1"/>
  <c r="BN389" i="1"/>
  <c r="Z389" i="1"/>
  <c r="Y408" i="1"/>
  <c r="BP403" i="1"/>
  <c r="BN403" i="1"/>
  <c r="Z403" i="1"/>
  <c r="BP424" i="1"/>
  <c r="BN424" i="1"/>
  <c r="Z424" i="1"/>
  <c r="Z25" i="1"/>
  <c r="BN25" i="1"/>
  <c r="Z37" i="1"/>
  <c r="BN37" i="1"/>
  <c r="Z43" i="1"/>
  <c r="Z44" i="1" s="1"/>
  <c r="BN43" i="1"/>
  <c r="BP43" i="1"/>
  <c r="Y44" i="1"/>
  <c r="Z48" i="1"/>
  <c r="BN48" i="1"/>
  <c r="Z52" i="1"/>
  <c r="BN52" i="1"/>
  <c r="Z58" i="1"/>
  <c r="BN58" i="1"/>
  <c r="BP58" i="1"/>
  <c r="Z66" i="1"/>
  <c r="BN66" i="1"/>
  <c r="Y78" i="1"/>
  <c r="Z74" i="1"/>
  <c r="BN74" i="1"/>
  <c r="Z80" i="1"/>
  <c r="BN80" i="1"/>
  <c r="BP80" i="1"/>
  <c r="Z87" i="1"/>
  <c r="BN87" i="1"/>
  <c r="Z93" i="1"/>
  <c r="BN93" i="1"/>
  <c r="BP93" i="1"/>
  <c r="Z101" i="1"/>
  <c r="BN101" i="1"/>
  <c r="Z108" i="1"/>
  <c r="BN108" i="1"/>
  <c r="Y116" i="1"/>
  <c r="Z127" i="1"/>
  <c r="BN127" i="1"/>
  <c r="Y133" i="1"/>
  <c r="Z138" i="1"/>
  <c r="BN138" i="1"/>
  <c r="Z147" i="1"/>
  <c r="BN147" i="1"/>
  <c r="BP147" i="1"/>
  <c r="Z160" i="1"/>
  <c r="BN160" i="1"/>
  <c r="Y166" i="1"/>
  <c r="Z176" i="1"/>
  <c r="BN176" i="1"/>
  <c r="Z183" i="1"/>
  <c r="BN183" i="1"/>
  <c r="Z194" i="1"/>
  <c r="BN194" i="1"/>
  <c r="Y206" i="1"/>
  <c r="Z200" i="1"/>
  <c r="BN200" i="1"/>
  <c r="Z204" i="1"/>
  <c r="BN204" i="1"/>
  <c r="Z212" i="1"/>
  <c r="BN212" i="1"/>
  <c r="Z216" i="1"/>
  <c r="BN216" i="1"/>
  <c r="Z227" i="1"/>
  <c r="BN227" i="1"/>
  <c r="Z231" i="1"/>
  <c r="BN231" i="1"/>
  <c r="Z245" i="1"/>
  <c r="BN245" i="1"/>
  <c r="Z249" i="1"/>
  <c r="BN249" i="1"/>
  <c r="M588" i="1"/>
  <c r="Y255" i="1"/>
  <c r="Y262" i="1"/>
  <c r="BP268" i="1"/>
  <c r="BN268" i="1"/>
  <c r="Z268" i="1"/>
  <c r="BP306" i="1"/>
  <c r="BN306" i="1"/>
  <c r="Z306" i="1"/>
  <c r="BP316" i="1"/>
  <c r="BN316" i="1"/>
  <c r="Z316" i="1"/>
  <c r="BP338" i="1"/>
  <c r="BN338" i="1"/>
  <c r="Z338" i="1"/>
  <c r="BP342" i="1"/>
  <c r="BN342" i="1"/>
  <c r="Z342" i="1"/>
  <c r="Y356" i="1"/>
  <c r="BP363" i="1"/>
  <c r="BN363" i="1"/>
  <c r="Z363" i="1"/>
  <c r="BP375" i="1"/>
  <c r="BN375" i="1"/>
  <c r="Z375" i="1"/>
  <c r="BP393" i="1"/>
  <c r="BN393" i="1"/>
  <c r="Z393" i="1"/>
  <c r="BP404" i="1"/>
  <c r="BN404" i="1"/>
  <c r="Z404" i="1"/>
  <c r="BP427" i="1"/>
  <c r="BN427" i="1"/>
  <c r="Z427" i="1"/>
  <c r="BP452" i="1"/>
  <c r="BN452" i="1"/>
  <c r="Z452" i="1"/>
  <c r="AA588" i="1"/>
  <c r="Y458" i="1"/>
  <c r="BP457" i="1"/>
  <c r="BN457" i="1"/>
  <c r="Z457" i="1"/>
  <c r="Z458" i="1" s="1"/>
  <c r="Y463" i="1"/>
  <c r="Y462" i="1"/>
  <c r="BP461" i="1"/>
  <c r="BN461" i="1"/>
  <c r="Z461" i="1"/>
  <c r="Z462" i="1" s="1"/>
  <c r="BP467" i="1"/>
  <c r="BN467" i="1"/>
  <c r="Z467" i="1"/>
  <c r="BP472" i="1"/>
  <c r="BN472" i="1"/>
  <c r="Z472" i="1"/>
  <c r="BP497" i="1"/>
  <c r="BN497" i="1"/>
  <c r="Z497" i="1"/>
  <c r="BP501" i="1"/>
  <c r="BN501" i="1"/>
  <c r="Z501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Y318" i="1"/>
  <c r="Y340" i="1"/>
  <c r="Y339" i="1"/>
  <c r="Y382" i="1"/>
  <c r="Z588" i="1"/>
  <c r="Y453" i="1"/>
  <c r="BP451" i="1"/>
  <c r="BN451" i="1"/>
  <c r="Z451" i="1"/>
  <c r="Z453" i="1" s="1"/>
  <c r="BP471" i="1"/>
  <c r="BN471" i="1"/>
  <c r="Z471" i="1"/>
  <c r="BP481" i="1"/>
  <c r="BN481" i="1"/>
  <c r="Z481" i="1"/>
  <c r="BP498" i="1"/>
  <c r="BN498" i="1"/>
  <c r="Z498" i="1"/>
  <c r="BP502" i="1"/>
  <c r="BN502" i="1"/>
  <c r="Z502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Y26" i="1"/>
  <c r="Y90" i="1"/>
  <c r="Y102" i="1"/>
  <c r="Y117" i="1"/>
  <c r="G588" i="1"/>
  <c r="Y139" i="1"/>
  <c r="Y145" i="1"/>
  <c r="BP142" i="1"/>
  <c r="BN142" i="1"/>
  <c r="Z142" i="1"/>
  <c r="Z144" i="1" s="1"/>
  <c r="BP159" i="1"/>
  <c r="BN159" i="1"/>
  <c r="Z159" i="1"/>
  <c r="BP177" i="1"/>
  <c r="BN177" i="1"/>
  <c r="Z177" i="1"/>
  <c r="BP201" i="1"/>
  <c r="BN201" i="1"/>
  <c r="Z201" i="1"/>
  <c r="BP213" i="1"/>
  <c r="BN213" i="1"/>
  <c r="Z213" i="1"/>
  <c r="BP217" i="1"/>
  <c r="BN217" i="1"/>
  <c r="Z217" i="1"/>
  <c r="Y224" i="1"/>
  <c r="BP221" i="1"/>
  <c r="BN221" i="1"/>
  <c r="Z221" i="1"/>
  <c r="Z223" i="1" s="1"/>
  <c r="BP234" i="1"/>
  <c r="BN234" i="1"/>
  <c r="Z234" i="1"/>
  <c r="BP239" i="1"/>
  <c r="BN239" i="1"/>
  <c r="Z239" i="1"/>
  <c r="Z240" i="1" s="1"/>
  <c r="L588" i="1"/>
  <c r="Y251" i="1"/>
  <c r="BP244" i="1"/>
  <c r="BN244" i="1"/>
  <c r="Z244" i="1"/>
  <c r="BP267" i="1"/>
  <c r="BN267" i="1"/>
  <c r="Z267" i="1"/>
  <c r="BP289" i="1"/>
  <c r="BN289" i="1"/>
  <c r="Z289" i="1"/>
  <c r="BP317" i="1"/>
  <c r="BN317" i="1"/>
  <c r="Z317" i="1"/>
  <c r="Y326" i="1"/>
  <c r="BP321" i="1"/>
  <c r="BN321" i="1"/>
  <c r="Z321" i="1"/>
  <c r="Y332" i="1"/>
  <c r="BP329" i="1"/>
  <c r="BN329" i="1"/>
  <c r="Z329" i="1"/>
  <c r="Y333" i="1"/>
  <c r="BP343" i="1"/>
  <c r="BN343" i="1"/>
  <c r="Z343" i="1"/>
  <c r="Y345" i="1"/>
  <c r="H9" i="1"/>
  <c r="A10" i="1"/>
  <c r="Y40" i="1"/>
  <c r="Y55" i="1"/>
  <c r="Y63" i="1"/>
  <c r="Y69" i="1"/>
  <c r="Y77" i="1"/>
  <c r="Y83" i="1"/>
  <c r="Y111" i="1"/>
  <c r="Y128" i="1"/>
  <c r="Y134" i="1"/>
  <c r="Y140" i="1"/>
  <c r="BP180" i="1"/>
  <c r="BN180" i="1"/>
  <c r="Z180" i="1"/>
  <c r="Y184" i="1"/>
  <c r="BP189" i="1"/>
  <c r="BN189" i="1"/>
  <c r="Z189" i="1"/>
  <c r="Z190" i="1" s="1"/>
  <c r="Y196" i="1"/>
  <c r="BP193" i="1"/>
  <c r="BN193" i="1"/>
  <c r="Z193" i="1"/>
  <c r="Z195" i="1" s="1"/>
  <c r="BP205" i="1"/>
  <c r="BN205" i="1"/>
  <c r="Z205" i="1"/>
  <c r="Y207" i="1"/>
  <c r="Y218" i="1"/>
  <c r="BP209" i="1"/>
  <c r="BN209" i="1"/>
  <c r="Z209" i="1"/>
  <c r="Y219" i="1"/>
  <c r="BP230" i="1"/>
  <c r="BN230" i="1"/>
  <c r="Z230" i="1"/>
  <c r="Y241" i="1"/>
  <c r="BP248" i="1"/>
  <c r="BN248" i="1"/>
  <c r="Z248" i="1"/>
  <c r="Y271" i="1"/>
  <c r="Z290" i="1"/>
  <c r="Y319" i="1"/>
  <c r="BP325" i="1"/>
  <c r="BN325" i="1"/>
  <c r="Z325" i="1"/>
  <c r="Y327" i="1"/>
  <c r="Z345" i="1"/>
  <c r="BP380" i="1"/>
  <c r="BN380" i="1"/>
  <c r="Z380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H588" i="1"/>
  <c r="F9" i="1"/>
  <c r="J9" i="1"/>
  <c r="Z22" i="1"/>
  <c r="BN22" i="1"/>
  <c r="BP22" i="1"/>
  <c r="Z24" i="1"/>
  <c r="BN24" i="1"/>
  <c r="X582" i="1"/>
  <c r="Y27" i="1"/>
  <c r="C588" i="1"/>
  <c r="Z36" i="1"/>
  <c r="BN36" i="1"/>
  <c r="Z38" i="1"/>
  <c r="BN38" i="1"/>
  <c r="Y41" i="1"/>
  <c r="D588" i="1"/>
  <c r="Z49" i="1"/>
  <c r="BN49" i="1"/>
  <c r="Z51" i="1"/>
  <c r="BN51" i="1"/>
  <c r="Z53" i="1"/>
  <c r="BN53" i="1"/>
  <c r="Y56" i="1"/>
  <c r="Z59" i="1"/>
  <c r="BN59" i="1"/>
  <c r="Z61" i="1"/>
  <c r="BN61" i="1"/>
  <c r="Z65" i="1"/>
  <c r="Z68" i="1" s="1"/>
  <c r="BN65" i="1"/>
  <c r="BP65" i="1"/>
  <c r="Z67" i="1"/>
  <c r="BN67" i="1"/>
  <c r="Z71" i="1"/>
  <c r="BN71" i="1"/>
  <c r="BP71" i="1"/>
  <c r="Z73" i="1"/>
  <c r="BN73" i="1"/>
  <c r="Z75" i="1"/>
  <c r="BN75" i="1"/>
  <c r="Z81" i="1"/>
  <c r="Z83" i="1" s="1"/>
  <c r="BN81" i="1"/>
  <c r="E588" i="1"/>
  <c r="Z88" i="1"/>
  <c r="Z90" i="1" s="1"/>
  <c r="BN88" i="1"/>
  <c r="Y91" i="1"/>
  <c r="Z94" i="1"/>
  <c r="BN94" i="1"/>
  <c r="Z95" i="1"/>
  <c r="BN95" i="1"/>
  <c r="Z96" i="1"/>
  <c r="BN96" i="1"/>
  <c r="Z97" i="1"/>
  <c r="BN97" i="1"/>
  <c r="Z98" i="1"/>
  <c r="BN98" i="1"/>
  <c r="Z100" i="1"/>
  <c r="BN100" i="1"/>
  <c r="F588" i="1"/>
  <c r="Z107" i="1"/>
  <c r="BN107" i="1"/>
  <c r="Z109" i="1"/>
  <c r="BN109" i="1"/>
  <c r="Y110" i="1"/>
  <c r="Z113" i="1"/>
  <c r="Z116" i="1" s="1"/>
  <c r="BN113" i="1"/>
  <c r="BP113" i="1"/>
  <c r="Z115" i="1"/>
  <c r="BN115" i="1"/>
  <c r="Z119" i="1"/>
  <c r="BN119" i="1"/>
  <c r="BP119" i="1"/>
  <c r="Z120" i="1"/>
  <c r="BN120" i="1"/>
  <c r="Z122" i="1"/>
  <c r="BN122" i="1"/>
  <c r="Z123" i="1"/>
  <c r="BN123" i="1"/>
  <c r="Z126" i="1"/>
  <c r="BN126" i="1"/>
  <c r="Z132" i="1"/>
  <c r="Z133" i="1" s="1"/>
  <c r="BN132" i="1"/>
  <c r="Z137" i="1"/>
  <c r="Z139" i="1" s="1"/>
  <c r="BN137" i="1"/>
  <c r="BP137" i="1"/>
  <c r="Y144" i="1"/>
  <c r="BP148" i="1"/>
  <c r="BN148" i="1"/>
  <c r="Z148" i="1"/>
  <c r="Z149" i="1" s="1"/>
  <c r="Y150" i="1"/>
  <c r="Y154" i="1"/>
  <c r="BP153" i="1"/>
  <c r="BN153" i="1"/>
  <c r="Z153" i="1"/>
  <c r="Z154" i="1" s="1"/>
  <c r="Y155" i="1"/>
  <c r="Y162" i="1"/>
  <c r="BP157" i="1"/>
  <c r="BN157" i="1"/>
  <c r="Z157" i="1"/>
  <c r="Z161" i="1" s="1"/>
  <c r="Y161" i="1"/>
  <c r="BP165" i="1"/>
  <c r="BN165" i="1"/>
  <c r="Z165" i="1"/>
  <c r="Z166" i="1" s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Y223" i="1"/>
  <c r="BP228" i="1"/>
  <c r="BN228" i="1"/>
  <c r="Z228" i="1"/>
  <c r="Z235" i="1" s="1"/>
  <c r="BP232" i="1"/>
  <c r="BN232" i="1"/>
  <c r="Z232" i="1"/>
  <c r="Y240" i="1"/>
  <c r="BP246" i="1"/>
  <c r="BN246" i="1"/>
  <c r="Z246" i="1"/>
  <c r="Y250" i="1"/>
  <c r="BP260" i="1"/>
  <c r="BN260" i="1"/>
  <c r="Z260" i="1"/>
  <c r="BP269" i="1"/>
  <c r="BN269" i="1"/>
  <c r="Z269" i="1"/>
  <c r="Z271" i="1" s="1"/>
  <c r="BP305" i="1"/>
  <c r="BN305" i="1"/>
  <c r="Z305" i="1"/>
  <c r="Y311" i="1"/>
  <c r="BP309" i="1"/>
  <c r="BN309" i="1"/>
  <c r="Z309" i="1"/>
  <c r="BP362" i="1"/>
  <c r="BN362" i="1"/>
  <c r="Z362" i="1"/>
  <c r="BP366" i="1"/>
  <c r="BN366" i="1"/>
  <c r="Z366" i="1"/>
  <c r="BP370" i="1"/>
  <c r="BN370" i="1"/>
  <c r="Z370" i="1"/>
  <c r="Y372" i="1"/>
  <c r="Y377" i="1"/>
  <c r="BP374" i="1"/>
  <c r="BN374" i="1"/>
  <c r="Z374" i="1"/>
  <c r="Z376" i="1" s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BP444" i="1"/>
  <c r="BN444" i="1"/>
  <c r="Z444" i="1"/>
  <c r="Y447" i="1"/>
  <c r="BP468" i="1"/>
  <c r="BN468" i="1"/>
  <c r="Z468" i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Y505" i="1"/>
  <c r="BP494" i="1"/>
  <c r="BN494" i="1"/>
  <c r="Z494" i="1"/>
  <c r="BP496" i="1"/>
  <c r="BN496" i="1"/>
  <c r="Z496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291" i="1"/>
  <c r="S588" i="1"/>
  <c r="Y295" i="1"/>
  <c r="BP294" i="1"/>
  <c r="BN294" i="1"/>
  <c r="Z294" i="1"/>
  <c r="Z295" i="1" s="1"/>
  <c r="Y296" i="1"/>
  <c r="Y301" i="1"/>
  <c r="BP298" i="1"/>
  <c r="BN298" i="1"/>
  <c r="Z298" i="1"/>
  <c r="Z300" i="1" s="1"/>
  <c r="BP307" i="1"/>
  <c r="BN307" i="1"/>
  <c r="Z307" i="1"/>
  <c r="Z311" i="1" s="1"/>
  <c r="BP315" i="1"/>
  <c r="BN315" i="1"/>
  <c r="Z315" i="1"/>
  <c r="Z318" i="1" s="1"/>
  <c r="BP323" i="1"/>
  <c r="BN323" i="1"/>
  <c r="Z323" i="1"/>
  <c r="BP331" i="1"/>
  <c r="BN331" i="1"/>
  <c r="Z331" i="1"/>
  <c r="BP337" i="1"/>
  <c r="BN337" i="1"/>
  <c r="Z337" i="1"/>
  <c r="Z339" i="1" s="1"/>
  <c r="Y346" i="1"/>
  <c r="BP354" i="1"/>
  <c r="BN354" i="1"/>
  <c r="Z354" i="1"/>
  <c r="Z356" i="1" s="1"/>
  <c r="BP364" i="1"/>
  <c r="BN364" i="1"/>
  <c r="Z364" i="1"/>
  <c r="BP368" i="1"/>
  <c r="BN368" i="1"/>
  <c r="Z368" i="1"/>
  <c r="Y381" i="1"/>
  <c r="BP379" i="1"/>
  <c r="BN379" i="1"/>
  <c r="Z379" i="1"/>
  <c r="Z381" i="1" s="1"/>
  <c r="BP392" i="1"/>
  <c r="BN392" i="1"/>
  <c r="Z392" i="1"/>
  <c r="BP405" i="1"/>
  <c r="BN405" i="1"/>
  <c r="Z405" i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BP445" i="1"/>
  <c r="BN445" i="1"/>
  <c r="Z445" i="1"/>
  <c r="T588" i="1"/>
  <c r="Y312" i="1"/>
  <c r="Y351" i="1"/>
  <c r="V588" i="1"/>
  <c r="Y371" i="1"/>
  <c r="W588" i="1"/>
  <c r="Y395" i="1"/>
  <c r="Y448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Y510" i="1"/>
  <c r="BP507" i="1"/>
  <c r="BN507" i="1"/>
  <c r="Z507" i="1"/>
  <c r="Z510" i="1" s="1"/>
  <c r="Y454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489" i="1" l="1"/>
  <c r="Z447" i="1"/>
  <c r="Z408" i="1"/>
  <c r="Z262" i="1"/>
  <c r="Z482" i="1"/>
  <c r="Z371" i="1"/>
  <c r="Z102" i="1"/>
  <c r="Z62" i="1"/>
  <c r="Z395" i="1"/>
  <c r="Z544" i="1"/>
  <c r="Z526" i="1"/>
  <c r="Z110" i="1"/>
  <c r="Z55" i="1"/>
  <c r="Z40" i="1"/>
  <c r="Z534" i="1"/>
  <c r="Z515" i="1"/>
  <c r="Z504" i="1"/>
  <c r="Y579" i="1"/>
  <c r="Z332" i="1"/>
  <c r="Z326" i="1"/>
  <c r="Y582" i="1"/>
  <c r="Z553" i="1"/>
  <c r="Z568" i="1"/>
  <c r="Z429" i="1"/>
  <c r="Z206" i="1"/>
  <c r="Z184" i="1"/>
  <c r="Z128" i="1"/>
  <c r="Z77" i="1"/>
  <c r="Y578" i="1"/>
  <c r="Y580" i="1"/>
  <c r="Z26" i="1"/>
  <c r="Z218" i="1"/>
  <c r="Z250" i="1"/>
  <c r="Y581" i="1" l="1"/>
  <c r="Z583" i="1"/>
</calcChain>
</file>

<file path=xl/sharedStrings.xml><?xml version="1.0" encoding="utf-8"?>
<sst xmlns="http://schemas.openxmlformats.org/spreadsheetml/2006/main" count="2709" uniqueCount="972">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</sst>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403" sqref="AA403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9" t="s">
        <v>0</v>
      </c>
      <c r="E1" s="695"/>
      <c r="F1" s="695"/>
      <c r="G1" s="12" t="s">
        <v>1</v>
      </c>
      <c r="H1" s="759" t="s">
        <v>2</v>
      </c>
      <c r="I1" s="695"/>
      <c r="J1" s="695"/>
      <c r="K1" s="695"/>
      <c r="L1" s="695"/>
      <c r="M1" s="695"/>
      <c r="N1" s="695"/>
      <c r="O1" s="695"/>
      <c r="P1" s="695"/>
      <c r="Q1" s="695"/>
      <c r="R1" s="694" t="s">
        <v>3</v>
      </c>
      <c r="S1" s="695"/>
      <c r="T1" s="6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1" t="s">
        <v>8</v>
      </c>
      <c r="B5" s="769"/>
      <c r="C5" s="770"/>
      <c r="D5" s="760"/>
      <c r="E5" s="761"/>
      <c r="F5" s="1015" t="s">
        <v>9</v>
      </c>
      <c r="G5" s="770"/>
      <c r="H5" s="760" t="s">
        <v>971</v>
      </c>
      <c r="I5" s="952"/>
      <c r="J5" s="952"/>
      <c r="K5" s="952"/>
      <c r="L5" s="952"/>
      <c r="M5" s="761"/>
      <c r="N5" s="58"/>
      <c r="P5" s="24" t="s">
        <v>10</v>
      </c>
      <c r="Q5" s="1026">
        <v>45745</v>
      </c>
      <c r="R5" s="800"/>
      <c r="T5" s="853" t="s">
        <v>11</v>
      </c>
      <c r="U5" s="847"/>
      <c r="V5" s="855" t="s">
        <v>12</v>
      </c>
      <c r="W5" s="800"/>
      <c r="AB5" s="51"/>
      <c r="AC5" s="51"/>
      <c r="AD5" s="51"/>
      <c r="AE5" s="51"/>
    </row>
    <row r="6" spans="1:32" s="663" customFormat="1" ht="24" customHeight="1" x14ac:dyDescent="0.2">
      <c r="A6" s="801" t="s">
        <v>13</v>
      </c>
      <c r="B6" s="769"/>
      <c r="C6" s="770"/>
      <c r="D6" s="957" t="s">
        <v>14</v>
      </c>
      <c r="E6" s="958"/>
      <c r="F6" s="958"/>
      <c r="G6" s="958"/>
      <c r="H6" s="958"/>
      <c r="I6" s="958"/>
      <c r="J6" s="958"/>
      <c r="K6" s="958"/>
      <c r="L6" s="958"/>
      <c r="M6" s="800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3" t="s">
        <v>16</v>
      </c>
      <c r="U6" s="847"/>
      <c r="V6" s="935" t="s">
        <v>17</v>
      </c>
      <c r="W6" s="705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65" t="str">
        <f>IFERROR(VLOOKUP(DeliveryAddress,Table,3,0),1)</f>
        <v>4</v>
      </c>
      <c r="E7" s="766"/>
      <c r="F7" s="766"/>
      <c r="G7" s="766"/>
      <c r="H7" s="766"/>
      <c r="I7" s="766"/>
      <c r="J7" s="766"/>
      <c r="K7" s="766"/>
      <c r="L7" s="766"/>
      <c r="M7" s="767"/>
      <c r="N7" s="60"/>
      <c r="P7" s="24"/>
      <c r="Q7" s="42"/>
      <c r="R7" s="42"/>
      <c r="T7" s="676"/>
      <c r="U7" s="847"/>
      <c r="V7" s="936"/>
      <c r="W7" s="937"/>
      <c r="AB7" s="51"/>
      <c r="AC7" s="51"/>
      <c r="AD7" s="51"/>
      <c r="AE7" s="51"/>
    </row>
    <row r="8" spans="1:32" s="663" customFormat="1" ht="25.5" customHeight="1" x14ac:dyDescent="0.2">
      <c r="A8" s="1039" t="s">
        <v>18</v>
      </c>
      <c r="B8" s="688"/>
      <c r="C8" s="689"/>
      <c r="D8" s="762"/>
      <c r="E8" s="763"/>
      <c r="F8" s="763"/>
      <c r="G8" s="763"/>
      <c r="H8" s="763"/>
      <c r="I8" s="763"/>
      <c r="J8" s="763"/>
      <c r="K8" s="763"/>
      <c r="L8" s="763"/>
      <c r="M8" s="764"/>
      <c r="N8" s="61"/>
      <c r="P8" s="24" t="s">
        <v>19</v>
      </c>
      <c r="Q8" s="807">
        <v>0.58333333333333337</v>
      </c>
      <c r="R8" s="767"/>
      <c r="T8" s="676"/>
      <c r="U8" s="847"/>
      <c r="V8" s="936"/>
      <c r="W8" s="937"/>
      <c r="AB8" s="51"/>
      <c r="AC8" s="51"/>
      <c r="AD8" s="51"/>
      <c r="AE8" s="51"/>
    </row>
    <row r="9" spans="1:32" s="663" customFormat="1" ht="39.950000000000003" customHeight="1" x14ac:dyDescent="0.2">
      <c r="A9" s="8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820"/>
      <c r="E9" s="691"/>
      <c r="F9" s="8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6"/>
      <c r="R9" s="797"/>
      <c r="T9" s="676"/>
      <c r="U9" s="847"/>
      <c r="V9" s="938"/>
      <c r="W9" s="939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820"/>
      <c r="E10" s="691"/>
      <c r="F10" s="8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92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21</v>
      </c>
      <c r="Q10" s="864"/>
      <c r="R10" s="865"/>
      <c r="U10" s="24" t="s">
        <v>22</v>
      </c>
      <c r="V10" s="704" t="s">
        <v>23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99"/>
      <c r="R11" s="800"/>
      <c r="U11" s="24" t="s">
        <v>26</v>
      </c>
      <c r="V11" s="1016" t="s">
        <v>27</v>
      </c>
      <c r="W11" s="797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4" t="s">
        <v>28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70"/>
      <c r="N12" s="62"/>
      <c r="P12" s="24" t="s">
        <v>29</v>
      </c>
      <c r="Q12" s="807"/>
      <c r="R12" s="767"/>
      <c r="S12" s="23"/>
      <c r="U12" s="24"/>
      <c r="V12" s="695"/>
      <c r="W12" s="676"/>
      <c r="AB12" s="51"/>
      <c r="AC12" s="51"/>
      <c r="AD12" s="51"/>
      <c r="AE12" s="51"/>
    </row>
    <row r="13" spans="1:32" s="663" customFormat="1" ht="23.25" customHeight="1" x14ac:dyDescent="0.2">
      <c r="A13" s="844" t="s">
        <v>30</v>
      </c>
      <c r="B13" s="769"/>
      <c r="C13" s="769"/>
      <c r="D13" s="769"/>
      <c r="E13" s="769"/>
      <c r="F13" s="769"/>
      <c r="G13" s="769"/>
      <c r="H13" s="769"/>
      <c r="I13" s="769"/>
      <c r="J13" s="769"/>
      <c r="K13" s="769"/>
      <c r="L13" s="769"/>
      <c r="M13" s="770"/>
      <c r="N13" s="62"/>
      <c r="O13" s="26"/>
      <c r="P13" s="26" t="s">
        <v>31</v>
      </c>
      <c r="Q13" s="1016"/>
      <c r="R13" s="7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4" t="s">
        <v>32</v>
      </c>
      <c r="B14" s="769"/>
      <c r="C14" s="769"/>
      <c r="D14" s="769"/>
      <c r="E14" s="769"/>
      <c r="F14" s="769"/>
      <c r="G14" s="769"/>
      <c r="H14" s="769"/>
      <c r="I14" s="769"/>
      <c r="J14" s="769"/>
      <c r="K14" s="769"/>
      <c r="L14" s="769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3" t="s">
        <v>33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70"/>
      <c r="N15" s="63"/>
      <c r="P15" s="832" t="s">
        <v>34</v>
      </c>
      <c r="Q15" s="695"/>
      <c r="R15" s="695"/>
      <c r="S15" s="695"/>
      <c r="T15" s="6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3"/>
      <c r="Q16" s="833"/>
      <c r="R16" s="833"/>
      <c r="S16" s="833"/>
      <c r="T16" s="8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16" t="s">
        <v>37</v>
      </c>
      <c r="D17" s="712" t="s">
        <v>38</v>
      </c>
      <c r="E17" s="775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74"/>
      <c r="R17" s="774"/>
      <c r="S17" s="774"/>
      <c r="T17" s="775"/>
      <c r="U17" s="1047" t="s">
        <v>50</v>
      </c>
      <c r="V17" s="770"/>
      <c r="W17" s="712" t="s">
        <v>51</v>
      </c>
      <c r="X17" s="712" t="s">
        <v>52</v>
      </c>
      <c r="Y17" s="1048" t="s">
        <v>53</v>
      </c>
      <c r="Z17" s="948" t="s">
        <v>54</v>
      </c>
      <c r="AA17" s="919" t="s">
        <v>55</v>
      </c>
      <c r="AB17" s="919" t="s">
        <v>56</v>
      </c>
      <c r="AC17" s="919" t="s">
        <v>57</v>
      </c>
      <c r="AD17" s="919" t="s">
        <v>58</v>
      </c>
      <c r="AE17" s="1010"/>
      <c r="AF17" s="1011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76"/>
      <c r="E18" s="778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76"/>
      <c r="Q18" s="777"/>
      <c r="R18" s="777"/>
      <c r="S18" s="777"/>
      <c r="T18" s="778"/>
      <c r="U18" s="67" t="s">
        <v>60</v>
      </c>
      <c r="V18" s="67" t="s">
        <v>61</v>
      </c>
      <c r="W18" s="713"/>
      <c r="X18" s="713"/>
      <c r="Y18" s="1049"/>
      <c r="Z18" s="949"/>
      <c r="AA18" s="920"/>
      <c r="AB18" s="920"/>
      <c r="AC18" s="920"/>
      <c r="AD18" s="1012"/>
      <c r="AE18" s="1013"/>
      <c r="AF18" s="1014"/>
      <c r="AG18" s="66"/>
      <c r="BD18" s="65"/>
    </row>
    <row r="19" spans="1:68" ht="27.75" hidden="1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3" t="s">
        <v>62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63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8"/>
      <c r="R24" s="678"/>
      <c r="S24" s="678"/>
      <c r="T24" s="679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8"/>
      <c r="R25" s="678"/>
      <c r="S25" s="678"/>
      <c r="T25" s="679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5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86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686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81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8"/>
      <c r="R29" s="678"/>
      <c r="S29" s="678"/>
      <c r="T29" s="679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85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86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686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3" t="s">
        <v>88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89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8"/>
      <c r="R35" s="678"/>
      <c r="S35" s="678"/>
      <c r="T35" s="679"/>
      <c r="U35" s="34"/>
      <c r="V35" s="34"/>
      <c r="W35" s="35" t="s">
        <v>68</v>
      </c>
      <c r="X35" s="669">
        <v>0</v>
      </c>
      <c r="Y35" s="670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8"/>
      <c r="R36" s="678"/>
      <c r="S36" s="678"/>
      <c r="T36" s="679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8"/>
      <c r="R37" s="678"/>
      <c r="S37" s="678"/>
      <c r="T37" s="679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8"/>
      <c r="R38" s="678"/>
      <c r="S38" s="678"/>
      <c r="T38" s="679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8"/>
      <c r="R39" s="678"/>
      <c r="S39" s="678"/>
      <c r="T39" s="679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685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86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0</v>
      </c>
      <c r="Y40" s="671">
        <f>IFERROR(Y35/H35,"0")+IFERROR(Y36/H36,"0")+IFERROR(Y37/H37,"0")+IFERROR(Y38/H38,"0")+IFERROR(Y39/H39,"0")</f>
        <v>0</v>
      </c>
      <c r="Z40" s="671">
        <f>IFERROR(IF(Z35="",0,Z35),"0")+IFERROR(IF(Z36="",0,Z36),"0")+IFERROR(IF(Z37="",0,Z37),"0")+IFERROR(IF(Z38="",0,Z38),"0")+IFERROR(IF(Z39="",0,Z39),"0")</f>
        <v>0</v>
      </c>
      <c r="AA40" s="672"/>
      <c r="AB40" s="672"/>
      <c r="AC40" s="672"/>
    </row>
    <row r="41" spans="1:68" hidden="1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86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0</v>
      </c>
      <c r="Y41" s="671">
        <f>IFERROR(SUM(Y35:Y39),"0")</f>
        <v>0</v>
      </c>
      <c r="Z41" s="37"/>
      <c r="AA41" s="672"/>
      <c r="AB41" s="672"/>
      <c r="AC41" s="672"/>
    </row>
    <row r="42" spans="1:68" ht="14.25" hidden="1" customHeight="1" x14ac:dyDescent="0.25">
      <c r="A42" s="675" t="s">
        <v>63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8"/>
      <c r="R43" s="678"/>
      <c r="S43" s="678"/>
      <c r="T43" s="679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5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686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686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3" t="s">
        <v>109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89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hidden="1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8"/>
      <c r="R48" s="678"/>
      <c r="S48" s="678"/>
      <c r="T48" s="679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hidden="1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8"/>
      <c r="R49" s="678"/>
      <c r="S49" s="678"/>
      <c r="T49" s="679"/>
      <c r="U49" s="34"/>
      <c r="V49" s="34"/>
      <c r="W49" s="35" t="s">
        <v>68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8"/>
      <c r="R50" s="678"/>
      <c r="S50" s="678"/>
      <c r="T50" s="679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8"/>
      <c r="R51" s="678"/>
      <c r="S51" s="678"/>
      <c r="T51" s="679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idden="1" x14ac:dyDescent="0.2">
      <c r="A55" s="685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686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0</v>
      </c>
      <c r="Y55" s="671">
        <f>IFERROR(Y48/H48,"0")+IFERROR(Y49/H49,"0")+IFERROR(Y50/H50,"0")+IFERROR(Y51/H51,"0")+IFERROR(Y52/H52,"0")+IFERROR(Y53/H53,"0")+IFERROR(Y54/H54,"0")</f>
        <v>0</v>
      </c>
      <c r="Z55" s="671">
        <f>IFERROR(IF(Z48="",0,Z48),"0")+IFERROR(IF(Z49="",0,Z49),"0")+IFERROR(IF(Z50="",0,Z50),"0")+IFERROR(IF(Z51="",0,Z51),"0")+IFERROR(IF(Z52="",0,Z52),"0")+IFERROR(IF(Z53="",0,Z53),"0")+IFERROR(IF(Z54="",0,Z54),"0")</f>
        <v>0</v>
      </c>
      <c r="AA55" s="672"/>
      <c r="AB55" s="672"/>
      <c r="AC55" s="672"/>
    </row>
    <row r="56" spans="1:68" hidden="1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86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0</v>
      </c>
      <c r="Y56" s="671">
        <f>IFERROR(SUM(Y48:Y54),"0")</f>
        <v>0</v>
      </c>
      <c r="Z56" s="37"/>
      <c r="AA56" s="672"/>
      <c r="AB56" s="672"/>
      <c r="AC56" s="672"/>
    </row>
    <row r="57" spans="1:68" ht="14.25" hidden="1" customHeight="1" x14ac:dyDescent="0.25">
      <c r="A57" s="675" t="s">
        <v>130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hidden="1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4"/>
      <c r="V58" s="34"/>
      <c r="W58" s="35" t="s">
        <v>68</v>
      </c>
      <c r="X58" s="669">
        <v>0</v>
      </c>
      <c r="Y58" s="670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85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686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0</v>
      </c>
      <c r="Y62" s="671">
        <f>IFERROR(Y58/H58,"0")+IFERROR(Y59/H59,"0")+IFERROR(Y60/H60,"0")+IFERROR(Y61/H61,"0")</f>
        <v>0</v>
      </c>
      <c r="Z62" s="671">
        <f>IFERROR(IF(Z58="",0,Z58),"0")+IFERROR(IF(Z59="",0,Z59),"0")+IFERROR(IF(Z60="",0,Z60),"0")+IFERROR(IF(Z61="",0,Z61),"0")</f>
        <v>0</v>
      </c>
      <c r="AA62" s="672"/>
      <c r="AB62" s="672"/>
      <c r="AC62" s="672"/>
    </row>
    <row r="63" spans="1:68" hidden="1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86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0</v>
      </c>
      <c r="Y63" s="671">
        <f>IFERROR(SUM(Y58:Y61),"0")</f>
        <v>0</v>
      </c>
      <c r="Z63" s="37"/>
      <c r="AA63" s="672"/>
      <c r="AB63" s="672"/>
      <c r="AC63" s="672"/>
    </row>
    <row r="64" spans="1:68" ht="14.25" hidden="1" customHeight="1" x14ac:dyDescent="0.25">
      <c r="A64" s="675" t="s">
        <v>141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85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686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686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75" t="s">
        <v>63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2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685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86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hidden="1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686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hidden="1" customHeight="1" x14ac:dyDescent="0.25">
      <c r="A79" s="675" t="s">
        <v>167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685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686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hidden="1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86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hidden="1" customHeight="1" x14ac:dyDescent="0.25">
      <c r="A85" s="703" t="s">
        <v>175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89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hidden="1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4"/>
      <c r="V87" s="34"/>
      <c r="W87" s="35" t="s">
        <v>68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hidden="1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4"/>
      <c r="V89" s="34"/>
      <c r="W89" s="35" t="s">
        <v>68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685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686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0</v>
      </c>
      <c r="Y90" s="671">
        <f>IFERROR(Y87/H87,"0")+IFERROR(Y88/H88,"0")+IFERROR(Y89/H89,"0")</f>
        <v>0</v>
      </c>
      <c r="Z90" s="671">
        <f>IFERROR(IF(Z87="",0,Z87),"0")+IFERROR(IF(Z88="",0,Z88),"0")+IFERROR(IF(Z89="",0,Z89),"0")</f>
        <v>0</v>
      </c>
      <c r="AA90" s="672"/>
      <c r="AB90" s="672"/>
      <c r="AC90" s="672"/>
    </row>
    <row r="91" spans="1:68" hidden="1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86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0</v>
      </c>
      <c r="Y91" s="671">
        <f>IFERROR(SUM(Y87:Y89),"0")</f>
        <v>0</v>
      </c>
      <c r="Z91" s="37"/>
      <c r="AA91" s="672"/>
      <c r="AB91" s="672"/>
      <c r="AC91" s="672"/>
    </row>
    <row r="92" spans="1:68" ht="14.25" hidden="1" customHeight="1" x14ac:dyDescent="0.25">
      <c r="A92" s="675" t="s">
        <v>63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8"/>
      <c r="R93" s="678"/>
      <c r="S93" s="678"/>
      <c r="T93" s="679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hidden="1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8"/>
      <c r="R94" s="678"/>
      <c r="S94" s="678"/>
      <c r="T94" s="679"/>
      <c r="U94" s="34"/>
      <c r="V94" s="34"/>
      <c r="W94" s="35" t="s">
        <v>68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hidden="1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4" t="s">
        <v>189</v>
      </c>
      <c r="Q95" s="678"/>
      <c r="R95" s="678"/>
      <c r="S95" s="678"/>
      <c r="T95" s="679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6" t="s">
        <v>193</v>
      </c>
      <c r="Q96" s="678"/>
      <c r="R96" s="678"/>
      <c r="S96" s="678"/>
      <c r="T96" s="679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57" t="s">
        <v>197</v>
      </c>
      <c r="Q97" s="678"/>
      <c r="R97" s="678"/>
      <c r="S97" s="678"/>
      <c r="T97" s="679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hidden="1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53" t="s">
        <v>199</v>
      </c>
      <c r="Q98" s="678"/>
      <c r="R98" s="678"/>
      <c r="S98" s="678"/>
      <c r="T98" s="679"/>
      <c r="U98" s="34"/>
      <c r="V98" s="34"/>
      <c r="W98" s="35" t="s">
        <v>68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idden="1" x14ac:dyDescent="0.2">
      <c r="A102" s="685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86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0</v>
      </c>
      <c r="Y102" s="671">
        <f>IFERROR(Y93/H93,"0")+IFERROR(Y94/H94,"0")+IFERROR(Y95/H95,"0")+IFERROR(Y96/H96,"0")+IFERROR(Y97/H97,"0")+IFERROR(Y98/H98,"0")+IFERROR(Y99/H99,"0")+IFERROR(Y100/H100,"0")+IFERROR(Y101/H101,"0")</f>
        <v>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2"/>
      <c r="AB102" s="672"/>
      <c r="AC102" s="672"/>
    </row>
    <row r="103" spans="1:68" hidden="1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86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0</v>
      </c>
      <c r="Y103" s="671">
        <f>IFERROR(SUM(Y93:Y101),"0")</f>
        <v>0</v>
      </c>
      <c r="Z103" s="37"/>
      <c r="AA103" s="672"/>
      <c r="AB103" s="672"/>
      <c r="AC103" s="672"/>
    </row>
    <row r="104" spans="1:68" ht="16.5" hidden="1" customHeight="1" x14ac:dyDescent="0.25">
      <c r="A104" s="703" t="s">
        <v>206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89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hidden="1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4"/>
      <c r="V106" s="34"/>
      <c r="W106" s="35" t="s">
        <v>68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4"/>
      <c r="V108" s="34"/>
      <c r="W108" s="35" t="s">
        <v>68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685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686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0</v>
      </c>
      <c r="Y110" s="671">
        <f>IFERROR(Y106/H106,"0")+IFERROR(Y107/H107,"0")+IFERROR(Y108/H108,"0")+IFERROR(Y109/H109,"0")</f>
        <v>0</v>
      </c>
      <c r="Z110" s="671">
        <f>IFERROR(IF(Z106="",0,Z106),"0")+IFERROR(IF(Z107="",0,Z107),"0")+IFERROR(IF(Z108="",0,Z108),"0")+IFERROR(IF(Z109="",0,Z109),"0")</f>
        <v>0</v>
      </c>
      <c r="AA110" s="672"/>
      <c r="AB110" s="672"/>
      <c r="AC110" s="672"/>
    </row>
    <row r="111" spans="1:68" hidden="1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686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0</v>
      </c>
      <c r="Y111" s="671">
        <f>IFERROR(SUM(Y106:Y109),"0")</f>
        <v>0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130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hidden="1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4"/>
      <c r="V113" s="34"/>
      <c r="W113" s="35" t="s">
        <v>68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4"/>
      <c r="V115" s="34"/>
      <c r="W115" s="35" t="s">
        <v>68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685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686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hidden="1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686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hidden="1" customHeight="1" x14ac:dyDescent="0.25">
      <c r="A118" s="675" t="s">
        <v>63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0" t="s">
        <v>227</v>
      </c>
      <c r="Q120" s="678"/>
      <c r="R120" s="678"/>
      <c r="S120" s="678"/>
      <c r="T120" s="679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hidden="1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9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4"/>
      <c r="V121" s="34"/>
      <c r="W121" s="35" t="s">
        <v>68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992" t="s">
        <v>234</v>
      </c>
      <c r="Q123" s="678"/>
      <c r="R123" s="678"/>
      <c r="S123" s="678"/>
      <c r="T123" s="679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4"/>
      <c r="V124" s="34"/>
      <c r="W124" s="35" t="s">
        <v>68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5" t="s">
        <v>238</v>
      </c>
      <c r="Q125" s="678"/>
      <c r="R125" s="678"/>
      <c r="S125" s="678"/>
      <c r="T125" s="679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10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idden="1" x14ac:dyDescent="0.2">
      <c r="A128" s="685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686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0</v>
      </c>
      <c r="Y128" s="671">
        <f>IFERROR(Y119/H119,"0")+IFERROR(Y120/H120,"0")+IFERROR(Y121/H121,"0")+IFERROR(Y122/H122,"0")+IFERROR(Y123/H123,"0")+IFERROR(Y124/H124,"0")+IFERROR(Y125/H125,"0")+IFERROR(Y126/H126,"0")+IFERROR(Y127/H127,"0")</f>
        <v>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2"/>
      <c r="AB128" s="672"/>
      <c r="AC128" s="672"/>
    </row>
    <row r="129" spans="1:68" hidden="1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686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0</v>
      </c>
      <c r="Y129" s="671">
        <f>IFERROR(SUM(Y119:Y127),"0")</f>
        <v>0</v>
      </c>
      <c r="Z129" s="37"/>
      <c r="AA129" s="672"/>
      <c r="AB129" s="672"/>
      <c r="AC129" s="672"/>
    </row>
    <row r="130" spans="1:68" ht="14.25" hidden="1" customHeight="1" x14ac:dyDescent="0.25">
      <c r="A130" s="675" t="s">
        <v>167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85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686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686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703" t="s">
        <v>251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89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85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686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686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141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85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686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686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75" t="s">
        <v>63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85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686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686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703" t="s">
        <v>87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89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5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686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686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141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5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686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686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63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8"/>
      <c r="R165" s="678"/>
      <c r="S165" s="678"/>
      <c r="T165" s="679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85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686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686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3" t="s">
        <v>284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130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hidden="1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8"/>
      <c r="R171" s="678"/>
      <c r="S171" s="678"/>
      <c r="T171" s="679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685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686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686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141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hidden="1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8"/>
      <c r="R175" s="678"/>
      <c r="S175" s="678"/>
      <c r="T175" s="679"/>
      <c r="U175" s="34"/>
      <c r="V175" s="34"/>
      <c r="W175" s="35" t="s">
        <v>68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8"/>
      <c r="R176" s="678"/>
      <c r="S176" s="678"/>
      <c r="T176" s="679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8"/>
      <c r="R177" s="678"/>
      <c r="S177" s="678"/>
      <c r="T177" s="679"/>
      <c r="U177" s="34"/>
      <c r="V177" s="34"/>
      <c r="W177" s="35" t="s">
        <v>68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8"/>
      <c r="R178" s="678"/>
      <c r="S178" s="678"/>
      <c r="T178" s="679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8"/>
      <c r="R179" s="678"/>
      <c r="S179" s="678"/>
      <c r="T179" s="679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2" t="s">
        <v>303</v>
      </c>
      <c r="Q180" s="678"/>
      <c r="R180" s="678"/>
      <c r="S180" s="678"/>
      <c r="T180" s="679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hidden="1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8"/>
      <c r="R181" s="678"/>
      <c r="S181" s="678"/>
      <c r="T181" s="679"/>
      <c r="U181" s="34"/>
      <c r="V181" s="34"/>
      <c r="W181" s="35" t="s">
        <v>68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8"/>
      <c r="R182" s="678"/>
      <c r="S182" s="678"/>
      <c r="T182" s="679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8"/>
      <c r="R183" s="678"/>
      <c r="S183" s="678"/>
      <c r="T183" s="679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idden="1" x14ac:dyDescent="0.2">
      <c r="A184" s="685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686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0</v>
      </c>
      <c r="Y184" s="671">
        <f>IFERROR(Y175/H175,"0")+IFERROR(Y176/H176,"0")+IFERROR(Y177/H177,"0")+IFERROR(Y178/H178,"0")+IFERROR(Y179/H179,"0")+IFERROR(Y180/H180,"0")+IFERROR(Y181/H181,"0")+IFERROR(Y182/H182,"0")+IFERROR(Y183/H183,"0")</f>
        <v>0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</v>
      </c>
      <c r="AA184" s="672"/>
      <c r="AB184" s="672"/>
      <c r="AC184" s="672"/>
    </row>
    <row r="185" spans="1:68" hidden="1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686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0</v>
      </c>
      <c r="Y185" s="671">
        <f>IFERROR(SUM(Y175:Y183),"0")</f>
        <v>0</v>
      </c>
      <c r="Z185" s="37"/>
      <c r="AA185" s="672"/>
      <c r="AB185" s="672"/>
      <c r="AC185" s="672"/>
    </row>
    <row r="186" spans="1:68" ht="16.5" hidden="1" customHeight="1" x14ac:dyDescent="0.25">
      <c r="A186" s="703" t="s">
        <v>312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89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8"/>
      <c r="R188" s="678"/>
      <c r="S188" s="678"/>
      <c r="T188" s="679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8"/>
      <c r="R189" s="678"/>
      <c r="S189" s="678"/>
      <c r="T189" s="679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5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686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686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130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8"/>
      <c r="R193" s="678"/>
      <c r="S193" s="678"/>
      <c r="T193" s="679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8"/>
      <c r="R194" s="678"/>
      <c r="S194" s="678"/>
      <c r="T194" s="679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85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686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686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141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hidden="1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8"/>
      <c r="R198" s="678"/>
      <c r="S198" s="678"/>
      <c r="T198" s="679"/>
      <c r="U198" s="34"/>
      <c r="V198" s="34"/>
      <c r="W198" s="35" t="s">
        <v>68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hidden="1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8"/>
      <c r="R199" s="678"/>
      <c r="S199" s="678"/>
      <c r="T199" s="679"/>
      <c r="U199" s="34"/>
      <c r="V199" s="34"/>
      <c r="W199" s="35" t="s">
        <v>68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8"/>
      <c r="R200" s="678"/>
      <c r="S200" s="678"/>
      <c r="T200" s="679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8"/>
      <c r="R201" s="678"/>
      <c r="S201" s="678"/>
      <c r="T201" s="679"/>
      <c r="U201" s="34"/>
      <c r="V201" s="34"/>
      <c r="W201" s="35" t="s">
        <v>68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8"/>
      <c r="R202" s="678"/>
      <c r="S202" s="678"/>
      <c r="T202" s="679"/>
      <c r="U202" s="34"/>
      <c r="V202" s="34"/>
      <c r="W202" s="35" t="s">
        <v>68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8"/>
      <c r="R203" s="678"/>
      <c r="S203" s="678"/>
      <c r="T203" s="679"/>
      <c r="U203" s="34"/>
      <c r="V203" s="34"/>
      <c r="W203" s="35" t="s">
        <v>68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8"/>
      <c r="R204" s="678"/>
      <c r="S204" s="678"/>
      <c r="T204" s="679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7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8"/>
      <c r="R205" s="678"/>
      <c r="S205" s="678"/>
      <c r="T205" s="679"/>
      <c r="U205" s="34"/>
      <c r="V205" s="34"/>
      <c r="W205" s="35" t="s">
        <v>68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idden="1" x14ac:dyDescent="0.2">
      <c r="A206" s="685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86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0</v>
      </c>
      <c r="Y206" s="671">
        <f>IFERROR(Y198/H198,"0")+IFERROR(Y199/H199,"0")+IFERROR(Y200/H200,"0")+IFERROR(Y201/H201,"0")+IFERROR(Y202/H202,"0")+IFERROR(Y203/H203,"0")+IFERROR(Y204/H204,"0")+IFERROR(Y205/H205,"0")</f>
        <v>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2"/>
      <c r="AB206" s="672"/>
      <c r="AC206" s="672"/>
    </row>
    <row r="207" spans="1:68" hidden="1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86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0</v>
      </c>
      <c r="Y207" s="671">
        <f>IFERROR(SUM(Y198:Y205),"0")</f>
        <v>0</v>
      </c>
      <c r="Z207" s="37"/>
      <c r="AA207" s="672"/>
      <c r="AB207" s="672"/>
      <c r="AC207" s="672"/>
    </row>
    <row r="208" spans="1:68" ht="14.25" hidden="1" customHeight="1" x14ac:dyDescent="0.25">
      <c r="A208" s="675" t="s">
        <v>63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hidden="1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8"/>
      <c r="R209" s="678"/>
      <c r="S209" s="678"/>
      <c r="T209" s="679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8"/>
      <c r="R210" s="678"/>
      <c r="S210" s="678"/>
      <c r="T210" s="679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8"/>
      <c r="R211" s="678"/>
      <c r="S211" s="678"/>
      <c r="T211" s="679"/>
      <c r="U211" s="34"/>
      <c r="V211" s="34"/>
      <c r="W211" s="35" t="s">
        <v>68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8"/>
      <c r="R212" s="678"/>
      <c r="S212" s="678"/>
      <c r="T212" s="679"/>
      <c r="U212" s="34"/>
      <c r="V212" s="34"/>
      <c r="W212" s="35" t="s">
        <v>68</v>
      </c>
      <c r="X212" s="669">
        <v>0</v>
      </c>
      <c r="Y212" s="670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8"/>
      <c r="R213" s="678"/>
      <c r="S213" s="678"/>
      <c r="T213" s="679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8"/>
      <c r="R214" s="678"/>
      <c r="S214" s="678"/>
      <c r="T214" s="679"/>
      <c r="U214" s="34"/>
      <c r="V214" s="34"/>
      <c r="W214" s="35" t="s">
        <v>68</v>
      </c>
      <c r="X214" s="669">
        <v>0</v>
      </c>
      <c r="Y214" s="670">
        <f t="shared" si="31"/>
        <v>0</v>
      </c>
      <c r="Z214" s="36" t="str">
        <f t="shared" si="36"/>
        <v/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8"/>
      <c r="R215" s="678"/>
      <c r="S215" s="678"/>
      <c r="T215" s="679"/>
      <c r="U215" s="34"/>
      <c r="V215" s="34"/>
      <c r="W215" s="35" t="s">
        <v>68</v>
      </c>
      <c r="X215" s="669">
        <v>0</v>
      </c>
      <c r="Y215" s="670">
        <f t="shared" si="31"/>
        <v>0</v>
      </c>
      <c r="Z215" s="36" t="str">
        <f t="shared" si="36"/>
        <v/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8"/>
      <c r="R216" s="678"/>
      <c r="S216" s="678"/>
      <c r="T216" s="679"/>
      <c r="U216" s="34"/>
      <c r="V216" s="34"/>
      <c r="W216" s="35" t="s">
        <v>68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8"/>
      <c r="R217" s="678"/>
      <c r="S217" s="678"/>
      <c r="T217" s="679"/>
      <c r="U217" s="34"/>
      <c r="V217" s="34"/>
      <c r="W217" s="35" t="s">
        <v>68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685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686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0</v>
      </c>
      <c r="Y218" s="671">
        <f>IFERROR(Y209/H209,"0")+IFERROR(Y210/H210,"0")+IFERROR(Y211/H211,"0")+IFERROR(Y212/H212,"0")+IFERROR(Y213/H213,"0")+IFERROR(Y214/H214,"0")+IFERROR(Y215/H215,"0")+IFERROR(Y216/H216,"0")+IFERROR(Y217/H217,"0")</f>
        <v>0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2"/>
      <c r="AB218" s="672"/>
      <c r="AC218" s="672"/>
    </row>
    <row r="219" spans="1:68" hidden="1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686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0</v>
      </c>
      <c r="Y219" s="671">
        <f>IFERROR(SUM(Y209:Y217),"0")</f>
        <v>0</v>
      </c>
      <c r="Z219" s="37"/>
      <c r="AA219" s="672"/>
      <c r="AB219" s="672"/>
      <c r="AC219" s="672"/>
    </row>
    <row r="220" spans="1:68" ht="14.25" hidden="1" customHeight="1" x14ac:dyDescent="0.25">
      <c r="A220" s="675" t="s">
        <v>167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hidden="1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6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8"/>
      <c r="R221" s="678"/>
      <c r="S221" s="678"/>
      <c r="T221" s="679"/>
      <c r="U221" s="34"/>
      <c r="V221" s="34"/>
      <c r="W221" s="35" t="s">
        <v>68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8"/>
      <c r="R222" s="678"/>
      <c r="S222" s="678"/>
      <c r="T222" s="679"/>
      <c r="U222" s="34"/>
      <c r="V222" s="34"/>
      <c r="W222" s="35" t="s">
        <v>68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685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686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hidden="1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686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hidden="1" customHeight="1" x14ac:dyDescent="0.25">
      <c r="A225" s="703" t="s">
        <v>373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89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hidden="1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8"/>
      <c r="R227" s="678"/>
      <c r="S227" s="678"/>
      <c r="T227" s="679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8"/>
      <c r="R228" s="678"/>
      <c r="S228" s="678"/>
      <c r="T228" s="679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8"/>
      <c r="R229" s="678"/>
      <c r="S229" s="678"/>
      <c r="T229" s="679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9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8"/>
      <c r="R230" s="678"/>
      <c r="S230" s="678"/>
      <c r="T230" s="679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8"/>
      <c r="R231" s="678"/>
      <c r="S231" s="678"/>
      <c r="T231" s="679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8"/>
      <c r="R232" s="678"/>
      <c r="S232" s="678"/>
      <c r="T232" s="679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8"/>
      <c r="R233" s="678"/>
      <c r="S233" s="678"/>
      <c r="T233" s="679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8"/>
      <c r="R234" s="678"/>
      <c r="S234" s="678"/>
      <c r="T234" s="679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idden="1" x14ac:dyDescent="0.2">
      <c r="A235" s="685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686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hidden="1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686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130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4" t="s">
        <v>395</v>
      </c>
      <c r="Q238" s="678"/>
      <c r="R238" s="678"/>
      <c r="S238" s="678"/>
      <c r="T238" s="679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2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8"/>
      <c r="R239" s="678"/>
      <c r="S239" s="678"/>
      <c r="T239" s="679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5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686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686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3" t="s">
        <v>398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89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8"/>
      <c r="R244" s="678"/>
      <c r="S244" s="678"/>
      <c r="T244" s="679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8"/>
      <c r="R245" s="678"/>
      <c r="S245" s="678"/>
      <c r="T245" s="679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7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8"/>
      <c r="R246" s="678"/>
      <c r="S246" s="678"/>
      <c r="T246" s="679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8"/>
      <c r="R247" s="678"/>
      <c r="S247" s="678"/>
      <c r="T247" s="679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8"/>
      <c r="R248" s="678"/>
      <c r="S248" s="678"/>
      <c r="T248" s="679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7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8"/>
      <c r="R249" s="678"/>
      <c r="S249" s="678"/>
      <c r="T249" s="679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685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686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686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703" t="s">
        <v>416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89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8"/>
      <c r="R254" s="678"/>
      <c r="S254" s="678"/>
      <c r="T254" s="679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5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686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686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3" t="s">
        <v>420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89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8"/>
      <c r="R259" s="678"/>
      <c r="S259" s="678"/>
      <c r="T259" s="679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8"/>
      <c r="R260" s="678"/>
      <c r="S260" s="678"/>
      <c r="T260" s="679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8"/>
      <c r="R261" s="678"/>
      <c r="S261" s="678"/>
      <c r="T261" s="679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5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686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686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3" t="s">
        <v>429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63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8"/>
      <c r="R266" s="678"/>
      <c r="S266" s="678"/>
      <c r="T266" s="679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8"/>
      <c r="R267" s="678"/>
      <c r="S267" s="678"/>
      <c r="T267" s="679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8"/>
      <c r="R268" s="678"/>
      <c r="S268" s="678"/>
      <c r="T268" s="679"/>
      <c r="U268" s="34"/>
      <c r="V268" s="34"/>
      <c r="W268" s="35" t="s">
        <v>68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8"/>
      <c r="R269" s="678"/>
      <c r="S269" s="678"/>
      <c r="T269" s="679"/>
      <c r="U269" s="34"/>
      <c r="V269" s="34"/>
      <c r="W269" s="35" t="s">
        <v>68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8"/>
      <c r="R270" s="678"/>
      <c r="S270" s="678"/>
      <c r="T270" s="679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685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686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hidden="1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686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hidden="1" customHeight="1" x14ac:dyDescent="0.25">
      <c r="A273" s="703" t="s">
        <v>445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89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8"/>
      <c r="R275" s="678"/>
      <c r="S275" s="678"/>
      <c r="T275" s="679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5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686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686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141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8"/>
      <c r="R279" s="678"/>
      <c r="S279" s="678"/>
      <c r="T279" s="679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5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686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686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63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8"/>
      <c r="R283" s="678"/>
      <c r="S283" s="678"/>
      <c r="T283" s="679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5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686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686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3" t="s">
        <v>455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63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8"/>
      <c r="R288" s="678"/>
      <c r="S288" s="678"/>
      <c r="T288" s="679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8"/>
      <c r="R289" s="678"/>
      <c r="S289" s="678"/>
      <c r="T289" s="679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5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686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686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3" t="s">
        <v>462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89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8"/>
      <c r="R294" s="678"/>
      <c r="S294" s="678"/>
      <c r="T294" s="679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5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686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686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141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8"/>
      <c r="R298" s="678"/>
      <c r="S298" s="678"/>
      <c r="T298" s="679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8"/>
      <c r="R299" s="678"/>
      <c r="S299" s="678"/>
      <c r="T299" s="679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5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686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686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703" t="s">
        <v>470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89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8"/>
      <c r="R304" s="678"/>
      <c r="S304" s="678"/>
      <c r="T304" s="679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8"/>
      <c r="R305" s="678"/>
      <c r="S305" s="678"/>
      <c r="T305" s="679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8"/>
      <c r="R306" s="678"/>
      <c r="S306" s="678"/>
      <c r="T306" s="679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8"/>
      <c r="R307" s="678"/>
      <c r="S307" s="678"/>
      <c r="T307" s="679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8"/>
      <c r="R308" s="678"/>
      <c r="S308" s="678"/>
      <c r="T308" s="679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8"/>
      <c r="R309" s="678"/>
      <c r="S309" s="678"/>
      <c r="T309" s="679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8"/>
      <c r="R310" s="678"/>
      <c r="S310" s="678"/>
      <c r="T310" s="679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hidden="1" x14ac:dyDescent="0.2">
      <c r="A311" s="685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686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hidden="1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686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141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8"/>
      <c r="R314" s="678"/>
      <c r="S314" s="678"/>
      <c r="T314" s="679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8"/>
      <c r="R315" s="678"/>
      <c r="S315" s="678"/>
      <c r="T315" s="679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8"/>
      <c r="R316" s="678"/>
      <c r="S316" s="678"/>
      <c r="T316" s="679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8"/>
      <c r="R317" s="678"/>
      <c r="S317" s="678"/>
      <c r="T317" s="679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85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686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hidden="1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686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hidden="1" customHeight="1" x14ac:dyDescent="0.25">
      <c r="A320" s="675" t="s">
        <v>63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hidden="1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8"/>
      <c r="R321" s="678"/>
      <c r="S321" s="678"/>
      <c r="T321" s="679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8"/>
      <c r="R322" s="678"/>
      <c r="S322" s="678"/>
      <c r="T322" s="679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8"/>
      <c r="R323" s="678"/>
      <c r="S323" s="678"/>
      <c r="T323" s="679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8"/>
      <c r="R324" s="678"/>
      <c r="S324" s="678"/>
      <c r="T324" s="679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8"/>
      <c r="R325" s="678"/>
      <c r="S325" s="678"/>
      <c r="T325" s="679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685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686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hidden="1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686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hidden="1" customHeight="1" x14ac:dyDescent="0.25">
      <c r="A328" s="675" t="s">
        <v>167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hidden="1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8"/>
      <c r="R329" s="678"/>
      <c r="S329" s="678"/>
      <c r="T329" s="679"/>
      <c r="U329" s="34"/>
      <c r="V329" s="34"/>
      <c r="W329" s="35" t="s">
        <v>68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8"/>
      <c r="R330" s="678"/>
      <c r="S330" s="678"/>
      <c r="T330" s="679"/>
      <c r="U330" s="34"/>
      <c r="V330" s="34"/>
      <c r="W330" s="35" t="s">
        <v>68</v>
      </c>
      <c r="X330" s="669">
        <v>0</v>
      </c>
      <c r="Y330" s="670">
        <f>IFERROR(IF(X330="",0,CEILING((X330/$H330),1)*$H330),"")</f>
        <v>0</v>
      </c>
      <c r="Z330" s="36" t="str">
        <f>IFERROR(IF(Y330=0,"",ROUNDUP(Y330/H330,0)*0.01898),"")</f>
        <v/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16.5" hidden="1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8"/>
      <c r="R331" s="678"/>
      <c r="S331" s="678"/>
      <c r="T331" s="679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85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686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0</v>
      </c>
      <c r="Y332" s="671">
        <f>IFERROR(Y329/H329,"0")+IFERROR(Y330/H330,"0")+IFERROR(Y331/H331,"0")</f>
        <v>0</v>
      </c>
      <c r="Z332" s="671">
        <f>IFERROR(IF(Z329="",0,Z329),"0")+IFERROR(IF(Z330="",0,Z330),"0")+IFERROR(IF(Z331="",0,Z331),"0")</f>
        <v>0</v>
      </c>
      <c r="AA332" s="672"/>
      <c r="AB332" s="672"/>
      <c r="AC332" s="672"/>
    </row>
    <row r="333" spans="1:68" hidden="1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686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0</v>
      </c>
      <c r="Y333" s="671">
        <f>IFERROR(SUM(Y329:Y331),"0")</f>
        <v>0</v>
      </c>
      <c r="Z333" s="37"/>
      <c r="AA333" s="672"/>
      <c r="AB333" s="672"/>
      <c r="AC333" s="672"/>
    </row>
    <row r="334" spans="1:68" ht="14.25" hidden="1" customHeight="1" x14ac:dyDescent="0.25">
      <c r="A334" s="675" t="s">
        <v>81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5" t="s">
        <v>527</v>
      </c>
      <c r="Q335" s="678"/>
      <c r="R335" s="678"/>
      <c r="S335" s="678"/>
      <c r="T335" s="679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1035" t="s">
        <v>531</v>
      </c>
      <c r="Q336" s="678"/>
      <c r="R336" s="678"/>
      <c r="S336" s="678"/>
      <c r="T336" s="679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8"/>
      <c r="R337" s="678"/>
      <c r="S337" s="678"/>
      <c r="T337" s="679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8"/>
      <c r="R338" s="678"/>
      <c r="S338" s="678"/>
      <c r="T338" s="679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685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686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hidden="1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686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hidden="1" customHeight="1" x14ac:dyDescent="0.25">
      <c r="A341" s="675" t="s">
        <v>538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8"/>
      <c r="R342" s="678"/>
      <c r="S342" s="678"/>
      <c r="T342" s="679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8"/>
      <c r="R343" s="678"/>
      <c r="S343" s="678"/>
      <c r="T343" s="679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9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8"/>
      <c r="R344" s="678"/>
      <c r="S344" s="678"/>
      <c r="T344" s="679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85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686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686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703" t="s">
        <v>547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141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hidden="1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8"/>
      <c r="R349" s="678"/>
      <c r="S349" s="678"/>
      <c r="T349" s="679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85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686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hidden="1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686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hidden="1" customHeight="1" x14ac:dyDescent="0.25">
      <c r="A352" s="675" t="s">
        <v>63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8"/>
      <c r="R353" s="678"/>
      <c r="S353" s="678"/>
      <c r="T353" s="679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10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8"/>
      <c r="R354" s="678"/>
      <c r="S354" s="678"/>
      <c r="T354" s="679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8"/>
      <c r="R355" s="678"/>
      <c r="S355" s="678"/>
      <c r="T355" s="679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85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686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hidden="1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686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hidden="1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3" t="s">
        <v>561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89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hidden="1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8"/>
      <c r="R361" s="678"/>
      <c r="S361" s="678"/>
      <c r="T361" s="679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hidden="1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8"/>
      <c r="R362" s="678"/>
      <c r="S362" s="678"/>
      <c r="T362" s="679"/>
      <c r="U362" s="34"/>
      <c r="V362" s="34"/>
      <c r="W362" s="35" t="s">
        <v>68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hidden="1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8"/>
      <c r="R363" s="678"/>
      <c r="S363" s="678"/>
      <c r="T363" s="679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hidden="1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8"/>
      <c r="R364" s="678"/>
      <c r="S364" s="678"/>
      <c r="T364" s="679"/>
      <c r="U364" s="34"/>
      <c r="V364" s="34"/>
      <c r="W364" s="35" t="s">
        <v>68</v>
      </c>
      <c r="X364" s="669">
        <v>0</v>
      </c>
      <c r="Y364" s="670">
        <f t="shared" si="52"/>
        <v>0</v>
      </c>
      <c r="Z364" s="36" t="str">
        <f>IFERROR(IF(Y364=0,"",ROUNDUP(Y364/H364,0)*0.02175),"")</f>
        <v/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hidden="1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8"/>
      <c r="R365" s="678"/>
      <c r="S365" s="678"/>
      <c r="T365" s="679"/>
      <c r="U365" s="34"/>
      <c r="V365" s="34"/>
      <c r="W365" s="35" t="s">
        <v>68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8"/>
      <c r="R366" s="678"/>
      <c r="S366" s="678"/>
      <c r="T366" s="679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hidden="1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8"/>
      <c r="R367" s="678"/>
      <c r="S367" s="678"/>
      <c r="T367" s="679"/>
      <c r="U367" s="34"/>
      <c r="V367" s="34"/>
      <c r="W367" s="35" t="s">
        <v>68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8"/>
      <c r="R368" s="678"/>
      <c r="S368" s="678"/>
      <c r="T368" s="679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8"/>
      <c r="R369" s="678"/>
      <c r="S369" s="678"/>
      <c r="T369" s="679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8"/>
      <c r="R370" s="678"/>
      <c r="S370" s="678"/>
      <c r="T370" s="679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hidden="1" x14ac:dyDescent="0.2">
      <c r="A371" s="685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686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0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0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0</v>
      </c>
      <c r="AA371" s="672"/>
      <c r="AB371" s="672"/>
      <c r="AC371" s="672"/>
    </row>
    <row r="372" spans="1:68" hidden="1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686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0</v>
      </c>
      <c r="Y372" s="671">
        <f>IFERROR(SUM(Y361:Y370),"0")</f>
        <v>0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130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hidden="1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8"/>
      <c r="R374" s="678"/>
      <c r="S374" s="678"/>
      <c r="T374" s="679"/>
      <c r="U374" s="34"/>
      <c r="V374" s="34"/>
      <c r="W374" s="35" t="s">
        <v>68</v>
      </c>
      <c r="X374" s="669">
        <v>0</v>
      </c>
      <c r="Y374" s="67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8"/>
      <c r="R375" s="678"/>
      <c r="S375" s="678"/>
      <c r="T375" s="679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685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686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0</v>
      </c>
      <c r="Y376" s="671">
        <f>IFERROR(Y374/H374,"0")+IFERROR(Y375/H375,"0")</f>
        <v>0</v>
      </c>
      <c r="Z376" s="671">
        <f>IFERROR(IF(Z374="",0,Z374),"0")+IFERROR(IF(Z375="",0,Z375),"0")</f>
        <v>0</v>
      </c>
      <c r="AA376" s="672"/>
      <c r="AB376" s="672"/>
      <c r="AC376" s="672"/>
    </row>
    <row r="377" spans="1:68" hidden="1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686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0</v>
      </c>
      <c r="Y377" s="671">
        <f>IFERROR(SUM(Y374:Y375),"0")</f>
        <v>0</v>
      </c>
      <c r="Z377" s="37"/>
      <c r="AA377" s="672"/>
      <c r="AB377" s="672"/>
      <c r="AC377" s="672"/>
    </row>
    <row r="378" spans="1:68" ht="14.25" hidden="1" customHeight="1" x14ac:dyDescent="0.25">
      <c r="A378" s="675" t="s">
        <v>63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8"/>
      <c r="R379" s="678"/>
      <c r="S379" s="678"/>
      <c r="T379" s="679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1" t="s">
        <v>596</v>
      </c>
      <c r="Q380" s="678"/>
      <c r="R380" s="678"/>
      <c r="S380" s="678"/>
      <c r="T380" s="679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685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686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hidden="1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686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hidden="1" customHeight="1" x14ac:dyDescent="0.25">
      <c r="A383" s="675" t="s">
        <v>167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hidden="1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708" t="s">
        <v>600</v>
      </c>
      <c r="Q384" s="678"/>
      <c r="R384" s="678"/>
      <c r="S384" s="678"/>
      <c r="T384" s="679"/>
      <c r="U384" s="34"/>
      <c r="V384" s="34"/>
      <c r="W384" s="35" t="s">
        <v>68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685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686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hidden="1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686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hidden="1" customHeight="1" x14ac:dyDescent="0.25">
      <c r="A387" s="703" t="s">
        <v>602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89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8"/>
      <c r="R389" s="678"/>
      <c r="S389" s="678"/>
      <c r="T389" s="679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8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8"/>
      <c r="R390" s="678"/>
      <c r="S390" s="678"/>
      <c r="T390" s="679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8"/>
      <c r="R391" s="678"/>
      <c r="S391" s="678"/>
      <c r="T391" s="679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6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8"/>
      <c r="R392" s="678"/>
      <c r="S392" s="678"/>
      <c r="T392" s="679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hidden="1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8"/>
      <c r="R393" s="678"/>
      <c r="S393" s="678"/>
      <c r="T393" s="679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8"/>
      <c r="R394" s="678"/>
      <c r="S394" s="678"/>
      <c r="T394" s="679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idden="1" x14ac:dyDescent="0.2">
      <c r="A395" s="685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686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hidden="1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686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141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8"/>
      <c r="R398" s="678"/>
      <c r="S398" s="678"/>
      <c r="T398" s="679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8"/>
      <c r="R399" s="678"/>
      <c r="S399" s="678"/>
      <c r="T399" s="679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5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686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686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63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8"/>
      <c r="R403" s="678"/>
      <c r="S403" s="678"/>
      <c r="T403" s="679"/>
      <c r="U403" s="34"/>
      <c r="V403" s="34"/>
      <c r="W403" s="35" t="s">
        <v>68</v>
      </c>
      <c r="X403" s="669">
        <v>2750</v>
      </c>
      <c r="Y403" s="670">
        <f>IFERROR(IF(X403="",0,CEILING((X403/$H403),1)*$H403),"")</f>
        <v>2754</v>
      </c>
      <c r="Z403" s="36">
        <f>IFERROR(IF(Y403=0,"",ROUNDUP(Y403/H403,0)*0.01898),"")</f>
        <v>5.8078799999999999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2908.5833333333335</v>
      </c>
      <c r="BN403" s="64">
        <f>IFERROR(Y403*I403/H403,"0")</f>
        <v>2912.8140000000003</v>
      </c>
      <c r="BO403" s="64">
        <f>IFERROR(1/J403*(X403/H403),"0")</f>
        <v>4.7743055555555554</v>
      </c>
      <c r="BP403" s="64">
        <f>IFERROR(1/J403*(Y403/H403),"0")</f>
        <v>4.78125</v>
      </c>
    </row>
    <row r="404" spans="1:68" ht="37.5" hidden="1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8"/>
      <c r="R404" s="678"/>
      <c r="S404" s="678"/>
      <c r="T404" s="679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8"/>
      <c r="R405" s="678"/>
      <c r="S405" s="678"/>
      <c r="T405" s="679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8"/>
      <c r="R406" s="678"/>
      <c r="S406" s="678"/>
      <c r="T406" s="679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8"/>
      <c r="R407" s="678"/>
      <c r="S407" s="678"/>
      <c r="T407" s="679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5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686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305.55555555555554</v>
      </c>
      <c r="Y408" s="671">
        <f>IFERROR(Y403/H403,"0")+IFERROR(Y404/H404,"0")+IFERROR(Y405/H405,"0")+IFERROR(Y406/H406,"0")+IFERROR(Y407/H407,"0")</f>
        <v>306</v>
      </c>
      <c r="Z408" s="671">
        <f>IFERROR(IF(Z403="",0,Z403),"0")+IFERROR(IF(Z404="",0,Z404),"0")+IFERROR(IF(Z405="",0,Z405),"0")+IFERROR(IF(Z406="",0,Z406),"0")+IFERROR(IF(Z407="",0,Z407),"0")</f>
        <v>5.8078799999999999</v>
      </c>
      <c r="AA408" s="672"/>
      <c r="AB408" s="672"/>
      <c r="AC408" s="672"/>
    </row>
    <row r="409" spans="1:68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686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2750</v>
      </c>
      <c r="Y409" s="671">
        <f>IFERROR(SUM(Y403:Y407),"0")</f>
        <v>2754</v>
      </c>
      <c r="Z409" s="37"/>
      <c r="AA409" s="672"/>
      <c r="AB409" s="672"/>
      <c r="AC409" s="672"/>
    </row>
    <row r="410" spans="1:68" ht="14.25" hidden="1" customHeight="1" x14ac:dyDescent="0.25">
      <c r="A410" s="675" t="s">
        <v>167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08" t="s">
        <v>639</v>
      </c>
      <c r="Q411" s="678"/>
      <c r="R411" s="678"/>
      <c r="S411" s="678"/>
      <c r="T411" s="679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5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686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686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3" t="s">
        <v>642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141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hidden="1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1041" t="s">
        <v>645</v>
      </c>
      <c r="Q417" s="678"/>
      <c r="R417" s="678"/>
      <c r="S417" s="678"/>
      <c r="T417" s="679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4" t="s">
        <v>649</v>
      </c>
      <c r="Q418" s="678"/>
      <c r="R418" s="678"/>
      <c r="S418" s="678"/>
      <c r="T418" s="679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4" t="s">
        <v>649</v>
      </c>
      <c r="Q419" s="678"/>
      <c r="R419" s="678"/>
      <c r="S419" s="678"/>
      <c r="T419" s="679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8" t="s">
        <v>654</v>
      </c>
      <c r="Q420" s="678"/>
      <c r="R420" s="678"/>
      <c r="S420" s="678"/>
      <c r="T420" s="679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8"/>
      <c r="R421" s="678"/>
      <c r="S421" s="678"/>
      <c r="T421" s="679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4" t="s">
        <v>659</v>
      </c>
      <c r="Q422" s="678"/>
      <c r="R422" s="678"/>
      <c r="S422" s="678"/>
      <c r="T422" s="679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8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8"/>
      <c r="R423" s="678"/>
      <c r="S423" s="678"/>
      <c r="T423" s="679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hidden="1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8"/>
      <c r="R424" s="678"/>
      <c r="S424" s="678"/>
      <c r="T424" s="679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8"/>
      <c r="R425" s="678"/>
      <c r="S425" s="678"/>
      <c r="T425" s="679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1" t="s">
        <v>669</v>
      </c>
      <c r="Q426" s="678"/>
      <c r="R426" s="678"/>
      <c r="S426" s="678"/>
      <c r="T426" s="679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hidden="1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8"/>
      <c r="R427" s="678"/>
      <c r="S427" s="678"/>
      <c r="T427" s="679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hidden="1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8"/>
      <c r="R428" s="678"/>
      <c r="S428" s="678"/>
      <c r="T428" s="679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hidden="1" x14ac:dyDescent="0.2">
      <c r="A429" s="685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686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hidden="1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686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hidden="1" customHeight="1" x14ac:dyDescent="0.25">
      <c r="A431" s="675" t="s">
        <v>63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8"/>
      <c r="R432" s="678"/>
      <c r="S432" s="678"/>
      <c r="T432" s="679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8"/>
      <c r="R433" s="678"/>
      <c r="S433" s="678"/>
      <c r="T433" s="679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5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686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686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3" t="s">
        <v>681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130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8"/>
      <c r="R438" s="678"/>
      <c r="S438" s="678"/>
      <c r="T438" s="679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8"/>
      <c r="R439" s="678"/>
      <c r="S439" s="678"/>
      <c r="T439" s="679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5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686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686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141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hidden="1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37" t="s">
        <v>690</v>
      </c>
      <c r="Q443" s="678"/>
      <c r="R443" s="678"/>
      <c r="S443" s="678"/>
      <c r="T443" s="679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8"/>
      <c r="R444" s="678"/>
      <c r="S444" s="678"/>
      <c r="T444" s="679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24" t="s">
        <v>697</v>
      </c>
      <c r="Q445" s="678"/>
      <c r="R445" s="678"/>
      <c r="S445" s="678"/>
      <c r="T445" s="679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8"/>
      <c r="R446" s="678"/>
      <c r="S446" s="678"/>
      <c r="T446" s="679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85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686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hidden="1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686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hidden="1" customHeight="1" x14ac:dyDescent="0.25">
      <c r="A449" s="703" t="s">
        <v>701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141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7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8"/>
      <c r="R451" s="678"/>
      <c r="S451" s="678"/>
      <c r="T451" s="679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8"/>
      <c r="R452" s="678"/>
      <c r="S452" s="678"/>
      <c r="T452" s="679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685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686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686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703" t="s">
        <v>709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141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8"/>
      <c r="R457" s="678"/>
      <c r="S457" s="678"/>
      <c r="T457" s="679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5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686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686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167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8"/>
      <c r="R461" s="678"/>
      <c r="S461" s="678"/>
      <c r="T461" s="679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5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686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686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3" t="s">
        <v>716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89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hidden="1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8"/>
      <c r="R467" s="678"/>
      <c r="S467" s="678"/>
      <c r="T467" s="679"/>
      <c r="U467" s="34"/>
      <c r="V467" s="34"/>
      <c r="W467" s="35" t="s">
        <v>68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hidden="1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8"/>
      <c r="R468" s="678"/>
      <c r="S468" s="678"/>
      <c r="T468" s="679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8"/>
      <c r="R469" s="678"/>
      <c r="S469" s="678"/>
      <c r="T469" s="679"/>
      <c r="U469" s="34"/>
      <c r="V469" s="34"/>
      <c r="W469" s="35" t="s">
        <v>68</v>
      </c>
      <c r="X469" s="669">
        <v>0</v>
      </c>
      <c r="Y469" s="670">
        <f t="shared" si="68"/>
        <v>0</v>
      </c>
      <c r="Z469" s="36" t="str">
        <f>IFERROR(IF(Y469=0,"",ROUNDUP(Y469/H469,0)*0.01196),"")</f>
        <v/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0</v>
      </c>
      <c r="BN469" s="64">
        <f t="shared" si="70"/>
        <v>0</v>
      </c>
      <c r="BO469" s="64">
        <f t="shared" si="71"/>
        <v>0</v>
      </c>
      <c r="BP469" s="64">
        <f t="shared" si="72"/>
        <v>0</v>
      </c>
    </row>
    <row r="470" spans="1:68" ht="27" hidden="1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8"/>
      <c r="R470" s="678"/>
      <c r="S470" s="678"/>
      <c r="T470" s="679"/>
      <c r="U470" s="34"/>
      <c r="V470" s="34"/>
      <c r="W470" s="35" t="s">
        <v>68</v>
      </c>
      <c r="X470" s="669">
        <v>0</v>
      </c>
      <c r="Y470" s="670">
        <f t="shared" si="68"/>
        <v>0</v>
      </c>
      <c r="Z470" s="36" t="str">
        <f>IFERROR(IF(Y470=0,"",ROUNDUP(Y470/H470,0)*0.01196),"")</f>
        <v/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16.5" hidden="1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8"/>
      <c r="R471" s="678"/>
      <c r="S471" s="678"/>
      <c r="T471" s="679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4" t="s">
        <v>734</v>
      </c>
      <c r="Q472" s="678"/>
      <c r="R472" s="678"/>
      <c r="S472" s="678"/>
      <c r="T472" s="679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8"/>
      <c r="R473" s="678"/>
      <c r="S473" s="678"/>
      <c r="T473" s="679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9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8"/>
      <c r="R474" s="678"/>
      <c r="S474" s="678"/>
      <c r="T474" s="679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8"/>
      <c r="R475" s="678"/>
      <c r="S475" s="678"/>
      <c r="T475" s="679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2" t="s">
        <v>742</v>
      </c>
      <c r="Q476" s="678"/>
      <c r="R476" s="678"/>
      <c r="S476" s="678"/>
      <c r="T476" s="679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7" t="s">
        <v>745</v>
      </c>
      <c r="Q477" s="678"/>
      <c r="R477" s="678"/>
      <c r="S477" s="678"/>
      <c r="T477" s="679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86" t="s">
        <v>749</v>
      </c>
      <c r="Q478" s="678"/>
      <c r="R478" s="678"/>
      <c r="S478" s="678"/>
      <c r="T478" s="679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8"/>
      <c r="R479" s="678"/>
      <c r="S479" s="678"/>
      <c r="T479" s="679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8"/>
      <c r="R480" s="678"/>
      <c r="S480" s="678"/>
      <c r="T480" s="679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8"/>
      <c r="R481" s="678"/>
      <c r="S481" s="678"/>
      <c r="T481" s="679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hidden="1" x14ac:dyDescent="0.2">
      <c r="A482" s="685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686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0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</v>
      </c>
      <c r="AA482" s="672"/>
      <c r="AB482" s="672"/>
      <c r="AC482" s="672"/>
    </row>
    <row r="483" spans="1:68" hidden="1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686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0</v>
      </c>
      <c r="Y483" s="671">
        <f>IFERROR(SUM(Y467:Y481),"0")</f>
        <v>0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130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hidden="1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8"/>
      <c r="R485" s="678"/>
      <c r="S485" s="678"/>
      <c r="T485" s="679"/>
      <c r="U485" s="34"/>
      <c r="V485" s="34"/>
      <c r="W485" s="35" t="s">
        <v>68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21" t="s">
        <v>760</v>
      </c>
      <c r="Q486" s="678"/>
      <c r="R486" s="678"/>
      <c r="S486" s="678"/>
      <c r="T486" s="679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27" t="s">
        <v>764</v>
      </c>
      <c r="Q487" s="678"/>
      <c r="R487" s="678"/>
      <c r="S487" s="678"/>
      <c r="T487" s="679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2" t="s">
        <v>767</v>
      </c>
      <c r="Q488" s="678"/>
      <c r="R488" s="678"/>
      <c r="S488" s="678"/>
      <c r="T488" s="679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685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686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hidden="1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686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141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hidden="1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1" t="s">
        <v>770</v>
      </c>
      <c r="Q492" s="678"/>
      <c r="R492" s="678"/>
      <c r="S492" s="678"/>
      <c r="T492" s="679"/>
      <c r="U492" s="34"/>
      <c r="V492" s="34"/>
      <c r="W492" s="35" t="s">
        <v>68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hidden="1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5" t="s">
        <v>774</v>
      </c>
      <c r="Q493" s="678"/>
      <c r="R493" s="678"/>
      <c r="S493" s="678"/>
      <c r="T493" s="679"/>
      <c r="U493" s="34"/>
      <c r="V493" s="34"/>
      <c r="W493" s="35" t="s">
        <v>68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hidden="1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877" t="s">
        <v>778</v>
      </c>
      <c r="Q494" s="678"/>
      <c r="R494" s="678"/>
      <c r="S494" s="678"/>
      <c r="T494" s="679"/>
      <c r="U494" s="34"/>
      <c r="V494" s="34"/>
      <c r="W494" s="35" t="s">
        <v>68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hidden="1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3" t="s">
        <v>782</v>
      </c>
      <c r="Q495" s="678"/>
      <c r="R495" s="678"/>
      <c r="S495" s="678"/>
      <c r="T495" s="679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6" t="s">
        <v>785</v>
      </c>
      <c r="Q496" s="678"/>
      <c r="R496" s="678"/>
      <c r="S496" s="678"/>
      <c r="T496" s="679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2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8"/>
      <c r="R497" s="678"/>
      <c r="S497" s="678"/>
      <c r="T497" s="679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87" t="s">
        <v>789</v>
      </c>
      <c r="Q498" s="678"/>
      <c r="R498" s="678"/>
      <c r="S498" s="678"/>
      <c r="T498" s="679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8"/>
      <c r="R499" s="678"/>
      <c r="S499" s="678"/>
      <c r="T499" s="679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873" t="s">
        <v>794</v>
      </c>
      <c r="Q500" s="678"/>
      <c r="R500" s="678"/>
      <c r="S500" s="678"/>
      <c r="T500" s="679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8"/>
      <c r="R501" s="678"/>
      <c r="S501" s="678"/>
      <c r="T501" s="679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45" t="s">
        <v>799</v>
      </c>
      <c r="Q502" s="678"/>
      <c r="R502" s="678"/>
      <c r="S502" s="678"/>
      <c r="T502" s="679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8"/>
      <c r="R503" s="678"/>
      <c r="S503" s="678"/>
      <c r="T503" s="679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hidden="1" x14ac:dyDescent="0.2">
      <c r="A504" s="685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686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2"/>
      <c r="AB504" s="672"/>
      <c r="AC504" s="672"/>
    </row>
    <row r="505" spans="1:68" hidden="1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686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0</v>
      </c>
      <c r="Y505" s="671">
        <f>IFERROR(SUM(Y492:Y503),"0")</f>
        <v>0</v>
      </c>
      <c r="Z505" s="37"/>
      <c r="AA505" s="672"/>
      <c r="AB505" s="672"/>
      <c r="AC505" s="672"/>
    </row>
    <row r="506" spans="1:68" ht="14.25" hidden="1" customHeight="1" x14ac:dyDescent="0.25">
      <c r="A506" s="675" t="s">
        <v>63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8"/>
      <c r="R507" s="678"/>
      <c r="S507" s="678"/>
      <c r="T507" s="679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8"/>
      <c r="R508" s="678"/>
      <c r="S508" s="678"/>
      <c r="T508" s="679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8"/>
      <c r="R509" s="678"/>
      <c r="S509" s="678"/>
      <c r="T509" s="679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5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686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686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167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8"/>
      <c r="R513" s="678"/>
      <c r="S513" s="678"/>
      <c r="T513" s="679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52" t="s">
        <v>815</v>
      </c>
      <c r="Q514" s="678"/>
      <c r="R514" s="678"/>
      <c r="S514" s="678"/>
      <c r="T514" s="679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5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686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686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3" t="s">
        <v>816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89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729" t="s">
        <v>819</v>
      </c>
      <c r="Q520" s="678"/>
      <c r="R520" s="678"/>
      <c r="S520" s="678"/>
      <c r="T520" s="679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1" t="s">
        <v>823</v>
      </c>
      <c r="Q521" s="678"/>
      <c r="R521" s="678"/>
      <c r="S521" s="678"/>
      <c r="T521" s="679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1" t="s">
        <v>827</v>
      </c>
      <c r="Q522" s="678"/>
      <c r="R522" s="678"/>
      <c r="S522" s="678"/>
      <c r="T522" s="679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86" t="s">
        <v>831</v>
      </c>
      <c r="Q523" s="678"/>
      <c r="R523" s="678"/>
      <c r="S523" s="678"/>
      <c r="T523" s="679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27" t="s">
        <v>835</v>
      </c>
      <c r="Q524" s="678"/>
      <c r="R524" s="678"/>
      <c r="S524" s="678"/>
      <c r="T524" s="679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61" t="s">
        <v>838</v>
      </c>
      <c r="Q525" s="678"/>
      <c r="R525" s="678"/>
      <c r="S525" s="678"/>
      <c r="T525" s="679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685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686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686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130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17" t="s">
        <v>841</v>
      </c>
      <c r="Q529" s="678"/>
      <c r="R529" s="678"/>
      <c r="S529" s="678"/>
      <c r="T529" s="679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29" t="s">
        <v>844</v>
      </c>
      <c r="Q530" s="678"/>
      <c r="R530" s="678"/>
      <c r="S530" s="678"/>
      <c r="T530" s="679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8"/>
      <c r="R531" s="678"/>
      <c r="S531" s="678"/>
      <c r="T531" s="679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02" t="s">
        <v>851</v>
      </c>
      <c r="Q532" s="678"/>
      <c r="R532" s="678"/>
      <c r="S532" s="678"/>
      <c r="T532" s="679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8" t="s">
        <v>855</v>
      </c>
      <c r="Q533" s="678"/>
      <c r="R533" s="678"/>
      <c r="S533" s="678"/>
      <c r="T533" s="679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5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686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686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141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93" t="s">
        <v>858</v>
      </c>
      <c r="Q537" s="678"/>
      <c r="R537" s="678"/>
      <c r="S537" s="678"/>
      <c r="T537" s="679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8"/>
      <c r="R538" s="678"/>
      <c r="S538" s="678"/>
      <c r="T538" s="679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49" t="s">
        <v>866</v>
      </c>
      <c r="Q539" s="678"/>
      <c r="R539" s="678"/>
      <c r="S539" s="678"/>
      <c r="T539" s="679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8"/>
      <c r="R540" s="678"/>
      <c r="S540" s="678"/>
      <c r="T540" s="679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2" t="s">
        <v>874</v>
      </c>
      <c r="Q541" s="678"/>
      <c r="R541" s="678"/>
      <c r="S541" s="678"/>
      <c r="T541" s="679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25" t="s">
        <v>878</v>
      </c>
      <c r="Q542" s="678"/>
      <c r="R542" s="678"/>
      <c r="S542" s="678"/>
      <c r="T542" s="679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791" t="s">
        <v>881</v>
      </c>
      <c r="Q543" s="678"/>
      <c r="R543" s="678"/>
      <c r="S543" s="678"/>
      <c r="T543" s="679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685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686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686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75" t="s">
        <v>63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hidden="1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1" t="s">
        <v>884</v>
      </c>
      <c r="Q547" s="678"/>
      <c r="R547" s="678"/>
      <c r="S547" s="678"/>
      <c r="T547" s="679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hidden="1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85" t="s">
        <v>887</v>
      </c>
      <c r="Q548" s="678"/>
      <c r="R548" s="678"/>
      <c r="S548" s="678"/>
      <c r="T548" s="679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0" t="s">
        <v>887</v>
      </c>
      <c r="Q549" s="678"/>
      <c r="R549" s="678"/>
      <c r="S549" s="678"/>
      <c r="T549" s="679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38" t="s">
        <v>891</v>
      </c>
      <c r="Q550" s="678"/>
      <c r="R550" s="678"/>
      <c r="S550" s="678"/>
      <c r="T550" s="679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70" t="s">
        <v>895</v>
      </c>
      <c r="Q551" s="678"/>
      <c r="R551" s="678"/>
      <c r="S551" s="678"/>
      <c r="T551" s="679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0" t="s">
        <v>898</v>
      </c>
      <c r="Q552" s="678"/>
      <c r="R552" s="678"/>
      <c r="S552" s="678"/>
      <c r="T552" s="679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hidden="1" x14ac:dyDescent="0.2">
      <c r="A553" s="685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686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hidden="1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686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hidden="1" customHeight="1" x14ac:dyDescent="0.25">
      <c r="A555" s="675" t="s">
        <v>167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875" t="s">
        <v>901</v>
      </c>
      <c r="Q556" s="678"/>
      <c r="R556" s="678"/>
      <c r="S556" s="678"/>
      <c r="T556" s="679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6" t="s">
        <v>904</v>
      </c>
      <c r="Q557" s="678"/>
      <c r="R557" s="678"/>
      <c r="S557" s="678"/>
      <c r="T557" s="679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66" t="s">
        <v>906</v>
      </c>
      <c r="Q558" s="678"/>
      <c r="R558" s="678"/>
      <c r="S558" s="678"/>
      <c r="T558" s="679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04" t="s">
        <v>909</v>
      </c>
      <c r="Q559" s="678"/>
      <c r="R559" s="678"/>
      <c r="S559" s="678"/>
      <c r="T559" s="679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31" t="s">
        <v>912</v>
      </c>
      <c r="Q560" s="678"/>
      <c r="R560" s="678"/>
      <c r="S560" s="678"/>
      <c r="T560" s="679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890" t="s">
        <v>914</v>
      </c>
      <c r="Q561" s="678"/>
      <c r="R561" s="678"/>
      <c r="S561" s="678"/>
      <c r="T561" s="679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5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686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686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3" t="s">
        <v>915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89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5" t="s">
        <v>918</v>
      </c>
      <c r="Q566" s="678"/>
      <c r="R566" s="678"/>
      <c r="S566" s="678"/>
      <c r="T566" s="679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4" t="s">
        <v>922</v>
      </c>
      <c r="Q567" s="678"/>
      <c r="R567" s="678"/>
      <c r="S567" s="678"/>
      <c r="T567" s="679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5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686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686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130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26" t="s">
        <v>926</v>
      </c>
      <c r="Q571" s="678"/>
      <c r="R571" s="678"/>
      <c r="S571" s="678"/>
      <c r="T571" s="679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5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686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686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141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79" t="s">
        <v>930</v>
      </c>
      <c r="Q575" s="678"/>
      <c r="R575" s="678"/>
      <c r="S575" s="678"/>
      <c r="T575" s="679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5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686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686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6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47"/>
      <c r="P578" s="768" t="s">
        <v>932</v>
      </c>
      <c r="Q578" s="769"/>
      <c r="R578" s="769"/>
      <c r="S578" s="769"/>
      <c r="T578" s="769"/>
      <c r="U578" s="769"/>
      <c r="V578" s="770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2750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2754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47"/>
      <c r="P579" s="768" t="s">
        <v>933</v>
      </c>
      <c r="Q579" s="769"/>
      <c r="R579" s="769"/>
      <c r="S579" s="769"/>
      <c r="T579" s="769"/>
      <c r="U579" s="769"/>
      <c r="V579" s="770"/>
      <c r="W579" s="37" t="s">
        <v>68</v>
      </c>
      <c r="X579" s="671">
        <f>IFERROR(SUM(BM22:BM575),"0")</f>
        <v>2908.5833333333335</v>
      </c>
      <c r="Y579" s="671">
        <f>IFERROR(SUM(BN22:BN575),"0")</f>
        <v>2912.8140000000003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47"/>
      <c r="P580" s="768" t="s">
        <v>934</v>
      </c>
      <c r="Q580" s="769"/>
      <c r="R580" s="769"/>
      <c r="S580" s="769"/>
      <c r="T580" s="769"/>
      <c r="U580" s="769"/>
      <c r="V580" s="770"/>
      <c r="W580" s="37" t="s">
        <v>935</v>
      </c>
      <c r="X580" s="38">
        <f>ROUNDUP(SUM(BO22:BO575),0)</f>
        <v>5</v>
      </c>
      <c r="Y580" s="38">
        <f>ROUNDUP(SUM(BP22:BP575),0)</f>
        <v>5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47"/>
      <c r="P581" s="768" t="s">
        <v>936</v>
      </c>
      <c r="Q581" s="769"/>
      <c r="R581" s="769"/>
      <c r="S581" s="769"/>
      <c r="T581" s="769"/>
      <c r="U581" s="769"/>
      <c r="V581" s="770"/>
      <c r="W581" s="37" t="s">
        <v>68</v>
      </c>
      <c r="X581" s="671">
        <f>GrossWeightTotal+PalletQtyTotal*25</f>
        <v>3033.5833333333335</v>
      </c>
      <c r="Y581" s="671">
        <f>GrossWeightTotalR+PalletQtyTotalR*25</f>
        <v>3037.8140000000003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47"/>
      <c r="P582" s="768" t="s">
        <v>937</v>
      </c>
      <c r="Q582" s="769"/>
      <c r="R582" s="769"/>
      <c r="S582" s="769"/>
      <c r="T582" s="769"/>
      <c r="U582" s="769"/>
      <c r="V582" s="770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305.55555555555554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306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47"/>
      <c r="P583" s="768" t="s">
        <v>938</v>
      </c>
      <c r="Q583" s="769"/>
      <c r="R583" s="769"/>
      <c r="S583" s="769"/>
      <c r="T583" s="769"/>
      <c r="U583" s="769"/>
      <c r="V583" s="770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5.8078799999999999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2" t="s">
        <v>87</v>
      </c>
      <c r="D585" s="812"/>
      <c r="E585" s="812"/>
      <c r="F585" s="812"/>
      <c r="G585" s="812"/>
      <c r="H585" s="813"/>
      <c r="I585" s="682" t="s">
        <v>283</v>
      </c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3"/>
      <c r="V585" s="682" t="s">
        <v>560</v>
      </c>
      <c r="W585" s="813"/>
      <c r="X585" s="682" t="s">
        <v>641</v>
      </c>
      <c r="Y585" s="812"/>
      <c r="Z585" s="812"/>
      <c r="AA585" s="813"/>
      <c r="AB585" s="666" t="s">
        <v>716</v>
      </c>
      <c r="AC585" s="682" t="s">
        <v>816</v>
      </c>
      <c r="AD585" s="813"/>
      <c r="AF585" s="667"/>
    </row>
    <row r="586" spans="1:32" ht="14.25" customHeight="1" thickTop="1" x14ac:dyDescent="0.2">
      <c r="A586" s="879" t="s">
        <v>941</v>
      </c>
      <c r="B586" s="682" t="s">
        <v>62</v>
      </c>
      <c r="C586" s="682" t="s">
        <v>88</v>
      </c>
      <c r="D586" s="682" t="s">
        <v>109</v>
      </c>
      <c r="E586" s="682" t="s">
        <v>175</v>
      </c>
      <c r="F586" s="682" t="s">
        <v>206</v>
      </c>
      <c r="G586" s="682" t="s">
        <v>251</v>
      </c>
      <c r="H586" s="682" t="s">
        <v>87</v>
      </c>
      <c r="I586" s="682" t="s">
        <v>284</v>
      </c>
      <c r="J586" s="682" t="s">
        <v>312</v>
      </c>
      <c r="K586" s="682" t="s">
        <v>373</v>
      </c>
      <c r="L586" s="682" t="s">
        <v>398</v>
      </c>
      <c r="M586" s="682" t="s">
        <v>416</v>
      </c>
      <c r="N586" s="667"/>
      <c r="O586" s="682" t="s">
        <v>420</v>
      </c>
      <c r="P586" s="682" t="s">
        <v>429</v>
      </c>
      <c r="Q586" s="682" t="s">
        <v>445</v>
      </c>
      <c r="R586" s="682" t="s">
        <v>455</v>
      </c>
      <c r="S586" s="682" t="s">
        <v>462</v>
      </c>
      <c r="T586" s="682" t="s">
        <v>470</v>
      </c>
      <c r="U586" s="682" t="s">
        <v>547</v>
      </c>
      <c r="V586" s="682" t="s">
        <v>561</v>
      </c>
      <c r="W586" s="682" t="s">
        <v>602</v>
      </c>
      <c r="X586" s="682" t="s">
        <v>642</v>
      </c>
      <c r="Y586" s="682" t="s">
        <v>681</v>
      </c>
      <c r="Z586" s="682" t="s">
        <v>701</v>
      </c>
      <c r="AA586" s="682" t="s">
        <v>709</v>
      </c>
      <c r="AB586" s="682" t="s">
        <v>716</v>
      </c>
      <c r="AC586" s="682" t="s">
        <v>816</v>
      </c>
      <c r="AD586" s="682" t="s">
        <v>915</v>
      </c>
      <c r="AF586" s="667"/>
    </row>
    <row r="587" spans="1:32" ht="13.5" customHeight="1" thickBot="1" x14ac:dyDescent="0.25">
      <c r="A587" s="880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67"/>
      <c r="O587" s="683"/>
      <c r="P587" s="683"/>
      <c r="Q587" s="683"/>
      <c r="R587" s="683"/>
      <c r="S587" s="683"/>
      <c r="T587" s="683"/>
      <c r="U587" s="683"/>
      <c r="V587" s="683"/>
      <c r="W587" s="683"/>
      <c r="X587" s="683"/>
      <c r="Y587" s="683"/>
      <c r="Z587" s="683"/>
      <c r="AA587" s="683"/>
      <c r="AB587" s="683"/>
      <c r="AC587" s="683"/>
      <c r="AD587" s="683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0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0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0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0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2754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0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2 750,00"/>
        <filter val="2 908,58"/>
        <filter val="3 033,58"/>
        <filter val="305,56"/>
        <filter val="5"/>
      </filters>
    </filterColumn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409:V409"/>
    <mergeCell ref="J17:J18"/>
    <mergeCell ref="D82:E82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2025-03-27T10:44:16Z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