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29F0DB-FE98-42A5-AD78-2C0538D8C7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N50" i="1"/>
  <c r="BM50" i="1"/>
  <c r="Z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80" i="1" s="1"/>
  <c r="BM22" i="1"/>
  <c r="Y22" i="1"/>
  <c r="B588" i="1" s="1"/>
  <c r="P22" i="1"/>
  <c r="H10" i="1"/>
  <c r="A9" i="1"/>
  <c r="F10" i="1" s="1"/>
  <c r="D7" i="1"/>
  <c r="Q6" i="1"/>
  <c r="P2" i="1"/>
  <c r="Z29" i="1" l="1"/>
  <c r="Z30" i="1" s="1"/>
  <c r="BN29" i="1"/>
  <c r="BP29" i="1"/>
  <c r="Y30" i="1"/>
  <c r="Z35" i="1"/>
  <c r="BN35" i="1"/>
  <c r="Z72" i="1"/>
  <c r="BN72" i="1"/>
  <c r="Z93" i="1"/>
  <c r="BN93" i="1"/>
  <c r="Z148" i="1"/>
  <c r="BN148" i="1"/>
  <c r="Z153" i="1"/>
  <c r="Z154" i="1" s="1"/>
  <c r="BN153" i="1"/>
  <c r="BP153" i="1"/>
  <c r="Z157" i="1"/>
  <c r="BN157" i="1"/>
  <c r="Z201" i="1"/>
  <c r="BN201" i="1"/>
  <c r="Z221" i="1"/>
  <c r="BN221" i="1"/>
  <c r="Z260" i="1"/>
  <c r="BN260" i="1"/>
  <c r="Z315" i="1"/>
  <c r="BN315" i="1"/>
  <c r="Z343" i="1"/>
  <c r="BN343" i="1"/>
  <c r="BP60" i="1"/>
  <c r="BN60" i="1"/>
  <c r="Z60" i="1"/>
  <c r="BP87" i="1"/>
  <c r="BN87" i="1"/>
  <c r="Z87" i="1"/>
  <c r="BP138" i="1"/>
  <c r="BN138" i="1"/>
  <c r="Z138" i="1"/>
  <c r="BP189" i="1"/>
  <c r="BN189" i="1"/>
  <c r="Z189" i="1"/>
  <c r="BP193" i="1"/>
  <c r="BN193" i="1"/>
  <c r="Z193" i="1"/>
  <c r="BP215" i="1"/>
  <c r="BN215" i="1"/>
  <c r="Z215" i="1"/>
  <c r="BP246" i="1"/>
  <c r="BN246" i="1"/>
  <c r="Z246" i="1"/>
  <c r="BP307" i="1"/>
  <c r="BN307" i="1"/>
  <c r="Z307" i="1"/>
  <c r="BP331" i="1"/>
  <c r="BN331" i="1"/>
  <c r="Z331" i="1"/>
  <c r="BP370" i="1"/>
  <c r="BN370" i="1"/>
  <c r="Z370" i="1"/>
  <c r="BP425" i="1"/>
  <c r="BN425" i="1"/>
  <c r="Z425" i="1"/>
  <c r="BP470" i="1"/>
  <c r="BN470" i="1"/>
  <c r="Z470" i="1"/>
  <c r="BP480" i="1"/>
  <c r="BN480" i="1"/>
  <c r="Z480" i="1"/>
  <c r="X579" i="1"/>
  <c r="X581" i="1" s="1"/>
  <c r="Z23" i="1"/>
  <c r="X578" i="1"/>
  <c r="Z39" i="1"/>
  <c r="BN39" i="1"/>
  <c r="BP76" i="1"/>
  <c r="BN76" i="1"/>
  <c r="Z76" i="1"/>
  <c r="BP101" i="1"/>
  <c r="BN101" i="1"/>
  <c r="Z101" i="1"/>
  <c r="BP165" i="1"/>
  <c r="BN165" i="1"/>
  <c r="Z165" i="1"/>
  <c r="Y172" i="1"/>
  <c r="BP171" i="1"/>
  <c r="BN171" i="1"/>
  <c r="Z171" i="1"/>
  <c r="Z172" i="1" s="1"/>
  <c r="BP175" i="1"/>
  <c r="BN175" i="1"/>
  <c r="Z175" i="1"/>
  <c r="BP205" i="1"/>
  <c r="BN205" i="1"/>
  <c r="Z205" i="1"/>
  <c r="BP230" i="1"/>
  <c r="BN230" i="1"/>
  <c r="Z230" i="1"/>
  <c r="BP269" i="1"/>
  <c r="BN269" i="1"/>
  <c r="Z269" i="1"/>
  <c r="BP321" i="1"/>
  <c r="BN321" i="1"/>
  <c r="Z321" i="1"/>
  <c r="BP362" i="1"/>
  <c r="BN362" i="1"/>
  <c r="Z362" i="1"/>
  <c r="BP390" i="1"/>
  <c r="BN390" i="1"/>
  <c r="Z390" i="1"/>
  <c r="BP426" i="1"/>
  <c r="BN426" i="1"/>
  <c r="Z426" i="1"/>
  <c r="BP473" i="1"/>
  <c r="BN473" i="1"/>
  <c r="Z473" i="1"/>
  <c r="BP507" i="1"/>
  <c r="BN507" i="1"/>
  <c r="Z507" i="1"/>
  <c r="BN23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BP99" i="1"/>
  <c r="BN99" i="1"/>
  <c r="Z99" i="1"/>
  <c r="BP114" i="1"/>
  <c r="BN114" i="1"/>
  <c r="Z114" i="1"/>
  <c r="BP124" i="1"/>
  <c r="BN124" i="1"/>
  <c r="Z124" i="1"/>
  <c r="BP131" i="1"/>
  <c r="BN131" i="1"/>
  <c r="Z131" i="1"/>
  <c r="BP159" i="1"/>
  <c r="BN159" i="1"/>
  <c r="Z159" i="1"/>
  <c r="BP182" i="1"/>
  <c r="BN182" i="1"/>
  <c r="Z182" i="1"/>
  <c r="BP203" i="1"/>
  <c r="BN203" i="1"/>
  <c r="Z203" i="1"/>
  <c r="BP213" i="1"/>
  <c r="BN213" i="1"/>
  <c r="Z213" i="1"/>
  <c r="BP228" i="1"/>
  <c r="BN228" i="1"/>
  <c r="Z228" i="1"/>
  <c r="BP244" i="1"/>
  <c r="BN244" i="1"/>
  <c r="Z244" i="1"/>
  <c r="BP267" i="1"/>
  <c r="BN267" i="1"/>
  <c r="Z267" i="1"/>
  <c r="BP305" i="1"/>
  <c r="BN305" i="1"/>
  <c r="Z305" i="1"/>
  <c r="BP317" i="1"/>
  <c r="BN317" i="1"/>
  <c r="Z317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Z25" i="1"/>
  <c r="BN25" i="1"/>
  <c r="Y45" i="1"/>
  <c r="Y44" i="1"/>
  <c r="BP43" i="1"/>
  <c r="BN43" i="1"/>
  <c r="Z43" i="1"/>
  <c r="Z44" i="1" s="1"/>
  <c r="BP48" i="1"/>
  <c r="BN48" i="1"/>
  <c r="Z48" i="1"/>
  <c r="BP58" i="1"/>
  <c r="BN58" i="1"/>
  <c r="Z58" i="1"/>
  <c r="BP74" i="1"/>
  <c r="BN74" i="1"/>
  <c r="Z74" i="1"/>
  <c r="Y83" i="1"/>
  <c r="BP89" i="1"/>
  <c r="BN89" i="1"/>
  <c r="Z89" i="1"/>
  <c r="Y110" i="1"/>
  <c r="BP106" i="1"/>
  <c r="BN106" i="1"/>
  <c r="Z106" i="1"/>
  <c r="BP121" i="1"/>
  <c r="BN121" i="1"/>
  <c r="Z121" i="1"/>
  <c r="BP125" i="1"/>
  <c r="BN125" i="1"/>
  <c r="Z125" i="1"/>
  <c r="Y144" i="1"/>
  <c r="BP142" i="1"/>
  <c r="BN142" i="1"/>
  <c r="Z142" i="1"/>
  <c r="BP177" i="1"/>
  <c r="BN177" i="1"/>
  <c r="Z177" i="1"/>
  <c r="BP199" i="1"/>
  <c r="BN199" i="1"/>
  <c r="Z199" i="1"/>
  <c r="BP209" i="1"/>
  <c r="BN209" i="1"/>
  <c r="Z209" i="1"/>
  <c r="BP217" i="1"/>
  <c r="BN217" i="1"/>
  <c r="Z217" i="1"/>
  <c r="BP232" i="1"/>
  <c r="BN232" i="1"/>
  <c r="Z232" i="1"/>
  <c r="BP248" i="1"/>
  <c r="BN248" i="1"/>
  <c r="Z248" i="1"/>
  <c r="BP289" i="1"/>
  <c r="BN289" i="1"/>
  <c r="Z289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BP543" i="1"/>
  <c r="BN543" i="1"/>
  <c r="Z543" i="1"/>
  <c r="Y573" i="1"/>
  <c r="Y572" i="1"/>
  <c r="BP571" i="1"/>
  <c r="BN571" i="1"/>
  <c r="Z571" i="1"/>
  <c r="Z572" i="1" s="1"/>
  <c r="Y103" i="1"/>
  <c r="S588" i="1"/>
  <c r="Y300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H9" i="1"/>
  <c r="A10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Y134" i="1"/>
  <c r="G588" i="1"/>
  <c r="Y140" i="1"/>
  <c r="BP137" i="1"/>
  <c r="BN137" i="1"/>
  <c r="Z137" i="1"/>
  <c r="BP158" i="1"/>
  <c r="BN158" i="1"/>
  <c r="Z158" i="1"/>
  <c r="BP176" i="1"/>
  <c r="BN176" i="1"/>
  <c r="Z176" i="1"/>
  <c r="BP181" i="1"/>
  <c r="BN181" i="1"/>
  <c r="Z181" i="1"/>
  <c r="BP194" i="1"/>
  <c r="BN194" i="1"/>
  <c r="Z194" i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BP306" i="1"/>
  <c r="BN306" i="1"/>
  <c r="Z306" i="1"/>
  <c r="BP310" i="1"/>
  <c r="BN310" i="1"/>
  <c r="Z310" i="1"/>
  <c r="Y312" i="1"/>
  <c r="Y319" i="1"/>
  <c r="BP314" i="1"/>
  <c r="BN314" i="1"/>
  <c r="Z314" i="1"/>
  <c r="Y318" i="1"/>
  <c r="BP322" i="1"/>
  <c r="BN322" i="1"/>
  <c r="Z322" i="1"/>
  <c r="Y326" i="1"/>
  <c r="BP330" i="1"/>
  <c r="BN330" i="1"/>
  <c r="Z330" i="1"/>
  <c r="Z332" i="1" s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BP81" i="1"/>
  <c r="BN81" i="1"/>
  <c r="Z81" i="1"/>
  <c r="Y90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515" i="1" l="1"/>
  <c r="Z504" i="1"/>
  <c r="Z440" i="1"/>
  <c r="Z395" i="1"/>
  <c r="Z376" i="1"/>
  <c r="Z345" i="1"/>
  <c r="Z339" i="1"/>
  <c r="Z311" i="1"/>
  <c r="Z110" i="1"/>
  <c r="Z83" i="1"/>
  <c r="Z290" i="1"/>
  <c r="Z195" i="1"/>
  <c r="Z139" i="1"/>
  <c r="Z133" i="1"/>
  <c r="Z144" i="1"/>
  <c r="Z68" i="1"/>
  <c r="Z26" i="1"/>
  <c r="Z90" i="1"/>
  <c r="Z102" i="1"/>
  <c r="Z62" i="1"/>
  <c r="Z55" i="1"/>
  <c r="Z40" i="1"/>
  <c r="Z326" i="1"/>
  <c r="Z161" i="1"/>
  <c r="Z526" i="1"/>
  <c r="Z510" i="1"/>
  <c r="Z429" i="1"/>
  <c r="Z250" i="1"/>
  <c r="Z218" i="1"/>
  <c r="Z184" i="1"/>
  <c r="Z544" i="1"/>
  <c r="Z381" i="1"/>
  <c r="Z553" i="1"/>
  <c r="Z534" i="1"/>
  <c r="Z371" i="1"/>
  <c r="Z128" i="1"/>
  <c r="Y579" i="1"/>
  <c r="Z447" i="1"/>
  <c r="Z408" i="1"/>
  <c r="Z356" i="1"/>
  <c r="Z206" i="1"/>
  <c r="Y578" i="1"/>
  <c r="Y580" i="1"/>
  <c r="Z489" i="1"/>
  <c r="Z482" i="1"/>
  <c r="Z318" i="1"/>
  <c r="Z271" i="1"/>
  <c r="Z235" i="1"/>
  <c r="Z116" i="1"/>
  <c r="Z77" i="1"/>
  <c r="Y582" i="1"/>
  <c r="Z583" i="1" l="1"/>
  <c r="Y581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<sst xmlns="http://schemas.openxmlformats.org/spreadsheetml/2006/main" count="2709" uniqueCount="972">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</sst>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45747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Понедельник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0.45833333333333331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314</v>
      </c>
      <c r="Y35" s="670">
        <f>IFERROR(IF(X35="",0,CEILING((X35/$H35),1)*$H35),"")</f>
        <v>324</v>
      </c>
      <c r="Z35" s="36">
        <f>IFERROR(IF(Y35=0,"",ROUNDUP(Y35/H35,0)*0.01898),"")</f>
        <v>0.56940000000000002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326.64722222222218</v>
      </c>
      <c r="BN35" s="64">
        <f>IFERROR(Y35*I35/H35,"0")</f>
        <v>337.04999999999995</v>
      </c>
      <c r="BO35" s="64">
        <f>IFERROR(1/J35*(X35/H35),"0")</f>
        <v>0.45428240740740738</v>
      </c>
      <c r="BP35" s="64">
        <f>IFERROR(1/J35*(Y35/H35),"0")</f>
        <v>0.46874999999999994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29.074074074074073</v>
      </c>
      <c r="Y40" s="671">
        <f>IFERROR(Y35/H35,"0")+IFERROR(Y36/H36,"0")+IFERROR(Y37/H37,"0")+IFERROR(Y38/H38,"0")+IFERROR(Y39/H39,"0")</f>
        <v>29.999999999999996</v>
      </c>
      <c r="Z40" s="671">
        <f>IFERROR(IF(Z35="",0,Z35),"0")+IFERROR(IF(Z36="",0,Z36),"0")+IFERROR(IF(Z37="",0,Z37),"0")+IFERROR(IF(Z38="",0,Z38),"0")+IFERROR(IF(Z39="",0,Z39),"0")</f>
        <v>0.56940000000000002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314</v>
      </c>
      <c r="Y41" s="671">
        <f>IFERROR(SUM(Y35:Y39),"0")</f>
        <v>324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51</v>
      </c>
      <c r="Y52" s="670">
        <f t="shared" si="0"/>
        <v>52</v>
      </c>
      <c r="Z52" s="36">
        <f>IFERROR(IF(Y52=0,"",ROUNDUP(Y52/H52,0)*0.00902),"")</f>
        <v>0.11726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53.677500000000002</v>
      </c>
      <c r="BN52" s="64">
        <f t="shared" si="2"/>
        <v>54.73</v>
      </c>
      <c r="BO52" s="64">
        <f t="shared" si="3"/>
        <v>9.6590909090909088E-2</v>
      </c>
      <c r="BP52" s="64">
        <f t="shared" si="4"/>
        <v>9.8484848484848481E-2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12.75</v>
      </c>
      <c r="Y55" s="671">
        <f>IFERROR(Y48/H48,"0")+IFERROR(Y49/H49,"0")+IFERROR(Y50/H50,"0")+IFERROR(Y51/H51,"0")+IFERROR(Y52/H52,"0")+IFERROR(Y53/H53,"0")+IFERROR(Y54/H54,"0")</f>
        <v>13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0.11726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51</v>
      </c>
      <c r="Y56" s="671">
        <f>IFERROR(SUM(Y48:Y54),"0")</f>
        <v>52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62</v>
      </c>
      <c r="Y58" s="670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64.497222222222206</v>
      </c>
      <c r="BN58" s="64">
        <f>IFERROR(Y58*I58/H58,"0")</f>
        <v>67.410000000000011</v>
      </c>
      <c r="BO58" s="64">
        <f>IFERROR(1/J58*(X58/H58),"0")</f>
        <v>8.969907407407407E-2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5.7407407407407405</v>
      </c>
      <c r="Y62" s="671">
        <f>IFERROR(Y58/H58,"0")+IFERROR(Y59/H59,"0")+IFERROR(Y60/H60,"0")+IFERROR(Y61/H61,"0")</f>
        <v>6.0000000000000009</v>
      </c>
      <c r="Z62" s="671">
        <f>IFERROR(IF(Z58="",0,Z58),"0")+IFERROR(IF(Z59="",0,Z59),"0")+IFERROR(IF(Z60="",0,Z60),"0")+IFERROR(IF(Z61="",0,Z61),"0")</f>
        <v>0.11388000000000001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62</v>
      </c>
      <c r="Y63" s="671">
        <f>IFERROR(SUM(Y58:Y61),"0")</f>
        <v>64.800000000000011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4</v>
      </c>
      <c r="Y72" s="670">
        <f t="shared" si="5"/>
        <v>8.4</v>
      </c>
      <c r="Z72" s="36">
        <f>IFERROR(IF(Y72=0,"",ROUNDUP(Y72/H72,0)*0.01898),"")</f>
        <v>1.898E-2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4.2071428571428573</v>
      </c>
      <c r="BN72" s="64">
        <f t="shared" si="7"/>
        <v>8.8350000000000009</v>
      </c>
      <c r="BO72" s="64">
        <f t="shared" si="8"/>
        <v>7.4404761904761901E-3</v>
      </c>
      <c r="BP72" s="64">
        <f t="shared" si="9"/>
        <v>1.5625E-2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0.47619047619047616</v>
      </c>
      <c r="Y77" s="671">
        <f>IFERROR(Y71/H71,"0")+IFERROR(Y72/H72,"0")+IFERROR(Y73/H73,"0")+IFERROR(Y74/H74,"0")+IFERROR(Y75/H75,"0")+IFERROR(Y76/H76,"0")</f>
        <v>1</v>
      </c>
      <c r="Z77" s="671">
        <f>IFERROR(IF(Z71="",0,Z71),"0")+IFERROR(IF(Z72="",0,Z72),"0")+IFERROR(IF(Z73="",0,Z73),"0")+IFERROR(IF(Z74="",0,Z74),"0")+IFERROR(IF(Z75="",0,Z75),"0")+IFERROR(IF(Z76="",0,Z76),"0")</f>
        <v>1.898E-2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4</v>
      </c>
      <c r="Y78" s="671">
        <f>IFERROR(SUM(Y71:Y76),"0")</f>
        <v>8.4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12</v>
      </c>
      <c r="Y81" s="670">
        <f>IFERROR(IF(X81="",0,CEILING((X81/$H81),1)*$H81),"")</f>
        <v>16.8</v>
      </c>
      <c r="Z81" s="36">
        <f>IFERROR(IF(Y81=0,"",ROUNDUP(Y81/H81,0)*0.01898),"")</f>
        <v>3.7960000000000001E-2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12.741428571428571</v>
      </c>
      <c r="BN81" s="64">
        <f>IFERROR(Y81*I81/H81,"0")</f>
        <v>17.838000000000001</v>
      </c>
      <c r="BO81" s="64">
        <f>IFERROR(1/J81*(X81/H81),"0")</f>
        <v>2.2321428571428572E-2</v>
      </c>
      <c r="BP81" s="64">
        <f>IFERROR(1/J81*(Y81/H81),"0")</f>
        <v>3.125E-2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1.4285714285714286</v>
      </c>
      <c r="Y83" s="671">
        <f>IFERROR(Y80/H80,"0")+IFERROR(Y81/H81,"0")+IFERROR(Y82/H82,"0")</f>
        <v>2</v>
      </c>
      <c r="Z83" s="671">
        <f>IFERROR(IF(Z80="",0,Z80),"0")+IFERROR(IF(Z81="",0,Z81),"0")+IFERROR(IF(Z82="",0,Z82),"0")</f>
        <v>3.7960000000000001E-2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12</v>
      </c>
      <c r="Y84" s="671">
        <f>IFERROR(SUM(Y80:Y82),"0")</f>
        <v>16.8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1100</v>
      </c>
      <c r="Y87" s="670">
        <f>IFERROR(IF(X87="",0,CEILING((X87/$H87),1)*$H87),"")</f>
        <v>1101.6000000000001</v>
      </c>
      <c r="Z87" s="36">
        <f>IFERROR(IF(Y87=0,"",ROUNDUP(Y87/H87,0)*0.01898),"")</f>
        <v>1.9359600000000001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1144.3055555555554</v>
      </c>
      <c r="BN87" s="64">
        <f>IFERROR(Y87*I87/H87,"0")</f>
        <v>1145.97</v>
      </c>
      <c r="BO87" s="64">
        <f>IFERROR(1/J87*(X87/H87),"0")</f>
        <v>1.5914351851851851</v>
      </c>
      <c r="BP87" s="64">
        <f>IFERROR(1/J87*(Y87/H87),"0")</f>
        <v>1.59375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2</v>
      </c>
      <c r="Y89" s="670">
        <f>IFERROR(IF(X89="",0,CEILING((X89/$H89),1)*$H89),"")</f>
        <v>4.5</v>
      </c>
      <c r="Z89" s="36">
        <f>IFERROR(IF(Y89=0,"",ROUNDUP(Y89/H89,0)*0.00902),"")</f>
        <v>9.0200000000000002E-3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2.0933333333333333</v>
      </c>
      <c r="BN89" s="64">
        <f>IFERROR(Y89*I89/H89,"0")</f>
        <v>4.71</v>
      </c>
      <c r="BO89" s="64">
        <f>IFERROR(1/J89*(X89/H89),"0")</f>
        <v>3.3670033670033669E-3</v>
      </c>
      <c r="BP89" s="64">
        <f>IFERROR(1/J89*(Y89/H89),"0")</f>
        <v>7.575757575757576E-3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102.29629629629629</v>
      </c>
      <c r="Y90" s="671">
        <f>IFERROR(Y87/H87,"0")+IFERROR(Y88/H88,"0")+IFERROR(Y89/H89,"0")</f>
        <v>103</v>
      </c>
      <c r="Z90" s="671">
        <f>IFERROR(IF(Z87="",0,Z87),"0")+IFERROR(IF(Z88="",0,Z88),"0")+IFERROR(IF(Z89="",0,Z89),"0")</f>
        <v>1.9449800000000002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1102</v>
      </c>
      <c r="Y91" s="671">
        <f>IFERROR(SUM(Y87:Y89),"0")</f>
        <v>1106.1000000000001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470</v>
      </c>
      <c r="Y106" s="670">
        <f>IFERROR(IF(X106="",0,CEILING((X106/$H106),1)*$H106),"")</f>
        <v>475.20000000000005</v>
      </c>
      <c r="Z106" s="36">
        <f>IFERROR(IF(Y106=0,"",ROUNDUP(Y106/H106,0)*0.01898),"")</f>
        <v>0.83511999999999997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488.93055555555549</v>
      </c>
      <c r="BN106" s="64">
        <f>IFERROR(Y106*I106/H106,"0")</f>
        <v>494.34</v>
      </c>
      <c r="BO106" s="64">
        <f>IFERROR(1/J106*(X106/H106),"0")</f>
        <v>0.67997685185185186</v>
      </c>
      <c r="BP106" s="64">
        <f>IFERROR(1/J106*(Y106/H106),"0")</f>
        <v>0.6875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43.518518518518519</v>
      </c>
      <c r="Y110" s="671">
        <f>IFERROR(Y106/H106,"0")+IFERROR(Y107/H107,"0")+IFERROR(Y108/H108,"0")+IFERROR(Y109/H109,"0")</f>
        <v>44</v>
      </c>
      <c r="Z110" s="671">
        <f>IFERROR(IF(Z106="",0,Z106),"0")+IFERROR(IF(Z107="",0,Z107),"0")+IFERROR(IF(Z108="",0,Z108),"0")+IFERROR(IF(Z109="",0,Z109),"0")</f>
        <v>0.83511999999999997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470</v>
      </c>
      <c r="Y111" s="671">
        <f>IFERROR(SUM(Y106:Y109),"0")</f>
        <v>475.20000000000005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5</v>
      </c>
      <c r="Y115" s="670">
        <f>IFERROR(IF(X115="",0,CEILING((X115/$H115),1)*$H115),"")</f>
        <v>7.1999999999999993</v>
      </c>
      <c r="Z115" s="36">
        <f>IFERROR(IF(Y115=0,"",ROUNDUP(Y115/H115,0)*0.00651),"")</f>
        <v>1.9529999999999999E-2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5.375</v>
      </c>
      <c r="BN115" s="64">
        <f>IFERROR(Y115*I115/H115,"0")</f>
        <v>7.7399999999999993</v>
      </c>
      <c r="BO115" s="64">
        <f>IFERROR(1/J115*(X115/H115),"0")</f>
        <v>1.1446886446886448E-2</v>
      </c>
      <c r="BP115" s="64">
        <f>IFERROR(1/J115*(Y115/H115),"0")</f>
        <v>1.6483516483516484E-2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2.0833333333333335</v>
      </c>
      <c r="Y116" s="671">
        <f>IFERROR(Y113/H113,"0")+IFERROR(Y114/H114,"0")+IFERROR(Y115/H115,"0")</f>
        <v>3</v>
      </c>
      <c r="Z116" s="671">
        <f>IFERROR(IF(Z113="",0,Z113),"0")+IFERROR(IF(Z114="",0,Z114),"0")+IFERROR(IF(Z115="",0,Z115),"0")</f>
        <v>1.9529999999999999E-2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5</v>
      </c>
      <c r="Y117" s="671">
        <f>IFERROR(SUM(Y113:Y115),"0")</f>
        <v>7.1999999999999993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240</v>
      </c>
      <c r="Y124" s="670">
        <f t="shared" si="15"/>
        <v>240.3</v>
      </c>
      <c r="Z124" s="36">
        <f t="shared" si="20"/>
        <v>0.57938999999999996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262.39999999999998</v>
      </c>
      <c r="BN124" s="64">
        <f t="shared" si="17"/>
        <v>262.72799999999995</v>
      </c>
      <c r="BO124" s="64">
        <f t="shared" si="18"/>
        <v>0.48840048840048844</v>
      </c>
      <c r="BP124" s="64">
        <f t="shared" si="19"/>
        <v>0.48901098901098905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88.888888888888886</v>
      </c>
      <c r="Y128" s="671">
        <f>IFERROR(Y119/H119,"0")+IFERROR(Y120/H120,"0")+IFERROR(Y121/H121,"0")+IFERROR(Y122/H122,"0")+IFERROR(Y123/H123,"0")+IFERROR(Y124/H124,"0")+IFERROR(Y125/H125,"0")+IFERROR(Y126/H126,"0")+IFERROR(Y127/H127,"0")</f>
        <v>89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0.57938999999999996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240</v>
      </c>
      <c r="Y129" s="671">
        <f>IFERROR(SUM(Y119:Y127),"0")</f>
        <v>240.3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43</v>
      </c>
      <c r="Y175" s="670">
        <f t="shared" ref="Y175:Y183" si="21">IFERROR(IF(X175="",0,CEILING((X175/$H175),1)*$H175),"")</f>
        <v>46.2</v>
      </c>
      <c r="Z175" s="36">
        <f>IFERROR(IF(Y175=0,"",ROUNDUP(Y175/H175,0)*0.00902),"")</f>
        <v>9.9220000000000003E-2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45.764285714285705</v>
      </c>
      <c r="BN175" s="64">
        <f t="shared" ref="BN175:BN183" si="23">IFERROR(Y175*I175/H175,"0")</f>
        <v>49.17</v>
      </c>
      <c r="BO175" s="64">
        <f t="shared" ref="BO175:BO183" si="24">IFERROR(1/J175*(X175/H175),"0")</f>
        <v>7.7561327561327553E-2</v>
      </c>
      <c r="BP175" s="64">
        <f t="shared" ref="BP175:BP183" si="25">IFERROR(1/J175*(Y175/H175),"0")</f>
        <v>8.3333333333333343E-2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16</v>
      </c>
      <c r="Y177" s="670">
        <f t="shared" si="21"/>
        <v>16.8</v>
      </c>
      <c r="Z177" s="36">
        <f>IFERROR(IF(Y177=0,"",ROUNDUP(Y177/H177,0)*0.00902),"")</f>
        <v>3.6080000000000001E-2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16.8</v>
      </c>
      <c r="BN177" s="64">
        <f t="shared" si="23"/>
        <v>17.64</v>
      </c>
      <c r="BO177" s="64">
        <f t="shared" si="24"/>
        <v>2.886002886002886E-2</v>
      </c>
      <c r="BP177" s="64">
        <f t="shared" si="25"/>
        <v>3.0303030303030304E-2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70</v>
      </c>
      <c r="Y181" s="670">
        <f t="shared" si="21"/>
        <v>71.400000000000006</v>
      </c>
      <c r="Z181" s="36">
        <f>IFERROR(IF(Y181=0,"",ROUNDUP(Y181/H181,0)*0.00502),"")</f>
        <v>0.17068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73.333333333333329</v>
      </c>
      <c r="BN181" s="64">
        <f t="shared" si="23"/>
        <v>74.8</v>
      </c>
      <c r="BO181" s="64">
        <f t="shared" si="24"/>
        <v>0.14245014245014245</v>
      </c>
      <c r="BP181" s="64">
        <f t="shared" si="25"/>
        <v>0.14529914529914531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47.38095238095238</v>
      </c>
      <c r="Y184" s="671">
        <f>IFERROR(Y175/H175,"0")+IFERROR(Y176/H176,"0")+IFERROR(Y177/H177,"0")+IFERROR(Y178/H178,"0")+IFERROR(Y179/H179,"0")+IFERROR(Y180/H180,"0")+IFERROR(Y181/H181,"0")+IFERROR(Y182/H182,"0")+IFERROR(Y183/H183,"0")</f>
        <v>49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0.30598000000000003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129</v>
      </c>
      <c r="Y185" s="671">
        <f>IFERROR(SUM(Y175:Y183),"0")</f>
        <v>134.4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213</v>
      </c>
      <c r="Y198" s="670">
        <f t="shared" ref="Y198:Y205" si="26">IFERROR(IF(X198="",0,CEILING((X198/$H198),1)*$H198),"")</f>
        <v>216</v>
      </c>
      <c r="Z198" s="36">
        <f>IFERROR(IF(Y198=0,"",ROUNDUP(Y198/H198,0)*0.00902),"")</f>
        <v>0.36080000000000001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221.28333333333333</v>
      </c>
      <c r="BN198" s="64">
        <f t="shared" ref="BN198:BN205" si="28">IFERROR(Y198*I198/H198,"0")</f>
        <v>224.39999999999998</v>
      </c>
      <c r="BO198" s="64">
        <f t="shared" ref="BO198:BO205" si="29">IFERROR(1/J198*(X198/H198),"0")</f>
        <v>0.29882154882154882</v>
      </c>
      <c r="BP198" s="64">
        <f t="shared" ref="BP198:BP205" si="30">IFERROR(1/J198*(Y198/H198),"0")</f>
        <v>0.30303030303030304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111</v>
      </c>
      <c r="Y199" s="670">
        <f t="shared" si="26"/>
        <v>113.4</v>
      </c>
      <c r="Z199" s="36">
        <f>IFERROR(IF(Y199=0,"",ROUNDUP(Y199/H199,0)*0.00902),"")</f>
        <v>0.18942000000000001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115.31666666666666</v>
      </c>
      <c r="BN199" s="64">
        <f t="shared" si="28"/>
        <v>117.81</v>
      </c>
      <c r="BO199" s="64">
        <f t="shared" si="29"/>
        <v>0.15572390572390571</v>
      </c>
      <c r="BP199" s="64">
        <f t="shared" si="30"/>
        <v>0.15909090909090909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113</v>
      </c>
      <c r="Y201" s="670">
        <f t="shared" si="26"/>
        <v>113.4</v>
      </c>
      <c r="Z201" s="36">
        <f>IFERROR(IF(Y201=0,"",ROUNDUP(Y201/H201,0)*0.00902),"")</f>
        <v>0.18942000000000001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117.39444444444445</v>
      </c>
      <c r="BN201" s="64">
        <f t="shared" si="28"/>
        <v>117.81</v>
      </c>
      <c r="BO201" s="64">
        <f t="shared" si="29"/>
        <v>0.1585297418630752</v>
      </c>
      <c r="BP201" s="64">
        <f t="shared" si="30"/>
        <v>0.15909090909090909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12</v>
      </c>
      <c r="Y202" s="670">
        <f t="shared" si="26"/>
        <v>12.6</v>
      </c>
      <c r="Z202" s="36">
        <f>IFERROR(IF(Y202=0,"",ROUNDUP(Y202/H202,0)*0.00502),"")</f>
        <v>3.5140000000000005E-2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12.866666666666667</v>
      </c>
      <c r="BN202" s="64">
        <f t="shared" si="28"/>
        <v>13.509999999999998</v>
      </c>
      <c r="BO202" s="64">
        <f t="shared" si="29"/>
        <v>2.8490028490028491E-2</v>
      </c>
      <c r="BP202" s="64">
        <f t="shared" si="30"/>
        <v>2.9914529914529919E-2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6</v>
      </c>
      <c r="Y203" s="670">
        <f t="shared" si="26"/>
        <v>7.2</v>
      </c>
      <c r="Z203" s="36">
        <f>IFERROR(IF(Y203=0,"",ROUNDUP(Y203/H203,0)*0.00502),"")</f>
        <v>2.0080000000000001E-2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6.3333333333333321</v>
      </c>
      <c r="BN203" s="64">
        <f t="shared" si="28"/>
        <v>7.6</v>
      </c>
      <c r="BO203" s="64">
        <f t="shared" si="29"/>
        <v>1.4245014245014245E-2</v>
      </c>
      <c r="BP203" s="64">
        <f t="shared" si="30"/>
        <v>1.7094017094017096E-2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7</v>
      </c>
      <c r="Y205" s="670">
        <f t="shared" si="26"/>
        <v>7.2</v>
      </c>
      <c r="Z205" s="36">
        <f>IFERROR(IF(Y205=0,"",ROUNDUP(Y205/H205,0)*0.00502),"")</f>
        <v>2.0080000000000001E-2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7.3888888888888884</v>
      </c>
      <c r="BN205" s="64">
        <f t="shared" si="28"/>
        <v>7.6</v>
      </c>
      <c r="BO205" s="64">
        <f t="shared" si="29"/>
        <v>1.6619183285849954E-2</v>
      </c>
      <c r="BP205" s="64">
        <f t="shared" si="30"/>
        <v>1.7094017094017096E-2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94.81481481481481</v>
      </c>
      <c r="Y206" s="671">
        <f>IFERROR(Y198/H198,"0")+IFERROR(Y199/H199,"0")+IFERROR(Y200/H200,"0")+IFERROR(Y201/H201,"0")+IFERROR(Y202/H202,"0")+IFERROR(Y203/H203,"0")+IFERROR(Y204/H204,"0")+IFERROR(Y205/H205,"0")</f>
        <v>97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0.81494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462</v>
      </c>
      <c r="Y207" s="671">
        <f>IFERROR(SUM(Y198:Y205),"0")</f>
        <v>469.79999999999995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319</v>
      </c>
      <c r="Y211" s="670">
        <f t="shared" si="31"/>
        <v>321.89999999999998</v>
      </c>
      <c r="Z211" s="36">
        <f>IFERROR(IF(Y211=0,"",ROUNDUP(Y211/H211,0)*0.01898),"")</f>
        <v>0.70226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338.03000000000003</v>
      </c>
      <c r="BN211" s="64">
        <f t="shared" si="33"/>
        <v>341.10300000000001</v>
      </c>
      <c r="BO211" s="64">
        <f t="shared" si="34"/>
        <v>0.57291666666666674</v>
      </c>
      <c r="BP211" s="64">
        <f t="shared" si="35"/>
        <v>0.578125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69</v>
      </c>
      <c r="Y212" s="670">
        <f t="shared" si="31"/>
        <v>69.599999999999994</v>
      </c>
      <c r="Z212" s="36">
        <f t="shared" ref="Z212:Z217" si="36">IFERROR(IF(Y212=0,"",ROUNDUP(Y212/H212,0)*0.00651),"")</f>
        <v>0.18879000000000001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76.762500000000003</v>
      </c>
      <c r="BN212" s="64">
        <f t="shared" si="33"/>
        <v>77.430000000000007</v>
      </c>
      <c r="BO212" s="64">
        <f t="shared" si="34"/>
        <v>0.15796703296703299</v>
      </c>
      <c r="BP212" s="64">
        <f t="shared" si="35"/>
        <v>0.15934065934065936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270</v>
      </c>
      <c r="Y214" s="670">
        <f t="shared" si="31"/>
        <v>271.2</v>
      </c>
      <c r="Z214" s="36">
        <f t="shared" si="36"/>
        <v>0.73563000000000001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298.35000000000002</v>
      </c>
      <c r="BN214" s="64">
        <f t="shared" si="33"/>
        <v>299.67599999999999</v>
      </c>
      <c r="BO214" s="64">
        <f t="shared" si="34"/>
        <v>0.61813186813186816</v>
      </c>
      <c r="BP214" s="64">
        <f t="shared" si="35"/>
        <v>0.62087912087912089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17</v>
      </c>
      <c r="Y215" s="670">
        <f t="shared" si="31"/>
        <v>19.2</v>
      </c>
      <c r="Z215" s="36">
        <f t="shared" si="36"/>
        <v>5.2080000000000001E-2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18.785000000000004</v>
      </c>
      <c r="BN215" s="64">
        <f t="shared" si="33"/>
        <v>21.216000000000001</v>
      </c>
      <c r="BO215" s="64">
        <f t="shared" si="34"/>
        <v>3.8919413919413927E-2</v>
      </c>
      <c r="BP215" s="64">
        <f t="shared" si="35"/>
        <v>4.3956043956043959E-2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47</v>
      </c>
      <c r="Y216" s="670">
        <f t="shared" si="31"/>
        <v>48</v>
      </c>
      <c r="Z216" s="36">
        <f t="shared" si="36"/>
        <v>0.13020000000000001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51.935000000000002</v>
      </c>
      <c r="BN216" s="64">
        <f t="shared" si="33"/>
        <v>53.040000000000006</v>
      </c>
      <c r="BO216" s="64">
        <f t="shared" si="34"/>
        <v>0.10760073260073262</v>
      </c>
      <c r="BP216" s="64">
        <f t="shared" si="35"/>
        <v>0.1098901098901099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204.58333333333337</v>
      </c>
      <c r="Y218" s="671">
        <f>IFERROR(Y209/H209,"0")+IFERROR(Y210/H210,"0")+IFERROR(Y211/H211,"0")+IFERROR(Y212/H212,"0")+IFERROR(Y213/H213,"0")+IFERROR(Y214/H214,"0")+IFERROR(Y215/H215,"0")+IFERROR(Y216/H216,"0")+IFERROR(Y217/H217,"0")</f>
        <v>207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1.8089599999999999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722</v>
      </c>
      <c r="Y219" s="671">
        <f>IFERROR(SUM(Y209:Y217),"0")</f>
        <v>729.90000000000009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12</v>
      </c>
      <c r="Y221" s="670">
        <f>IFERROR(IF(X221="",0,CEILING((X221/$H221),1)*$H221),"")</f>
        <v>12</v>
      </c>
      <c r="Z221" s="36">
        <f>IFERROR(IF(Y221=0,"",ROUNDUP(Y221/H221,0)*0.00651),"")</f>
        <v>3.2550000000000003E-2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13.260000000000002</v>
      </c>
      <c r="BN221" s="64">
        <f>IFERROR(Y221*I221/H221,"0")</f>
        <v>13.260000000000002</v>
      </c>
      <c r="BO221" s="64">
        <f>IFERROR(1/J221*(X221/H221),"0")</f>
        <v>2.7472527472527476E-2</v>
      </c>
      <c r="BP221" s="64">
        <f>IFERROR(1/J221*(Y221/H221),"0")</f>
        <v>2.7472527472527476E-2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4</v>
      </c>
      <c r="Y222" s="670">
        <f>IFERROR(IF(X222="",0,CEILING((X222/$H222),1)*$H222),"")</f>
        <v>4.8</v>
      </c>
      <c r="Z222" s="36">
        <f>IFERROR(IF(Y222=0,"",ROUNDUP(Y222/H222,0)*0.00651),"")</f>
        <v>1.302E-2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4.4200000000000008</v>
      </c>
      <c r="BN222" s="64">
        <f>IFERROR(Y222*I222/H222,"0")</f>
        <v>5.3040000000000003</v>
      </c>
      <c r="BO222" s="64">
        <f>IFERROR(1/J222*(X222/H222),"0")</f>
        <v>9.1575091575091579E-3</v>
      </c>
      <c r="BP222" s="64">
        <f>IFERROR(1/J222*(Y222/H222),"0")</f>
        <v>1.098901098901099E-2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6.666666666666667</v>
      </c>
      <c r="Y223" s="671">
        <f>IFERROR(Y221/H221,"0")+IFERROR(Y222/H222,"0")</f>
        <v>7</v>
      </c>
      <c r="Z223" s="671">
        <f>IFERROR(IF(Z221="",0,Z221),"0")+IFERROR(IF(Z222="",0,Z222),"0")</f>
        <v>4.5569999999999999E-2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16</v>
      </c>
      <c r="Y224" s="671">
        <f>IFERROR(SUM(Y221:Y222),"0")</f>
        <v>16.8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4</v>
      </c>
      <c r="Y227" s="670">
        <f t="shared" ref="Y227:Y234" si="37">IFERROR(IF(X227="",0,CEILING((X227/$H227),1)*$H227),"")</f>
        <v>11.6</v>
      </c>
      <c r="Z227" s="36">
        <f>IFERROR(IF(Y227=0,"",ROUNDUP(Y227/H227,0)*0.01898),"")</f>
        <v>1.898E-2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4.1500000000000004</v>
      </c>
      <c r="BN227" s="64">
        <f t="shared" ref="BN227:BN234" si="39">IFERROR(Y227*I227/H227,"0")</f>
        <v>12.035</v>
      </c>
      <c r="BO227" s="64">
        <f t="shared" ref="BO227:BO234" si="40">IFERROR(1/J227*(X227/H227),"0")</f>
        <v>5.387931034482759E-3</v>
      </c>
      <c r="BP227" s="64">
        <f t="shared" ref="BP227:BP234" si="41">IFERROR(1/J227*(Y227/H227),"0")</f>
        <v>1.5625E-2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0.34482758620689657</v>
      </c>
      <c r="Y235" s="671">
        <f>IFERROR(Y227/H227,"0")+IFERROR(Y228/H228,"0")+IFERROR(Y229/H229,"0")+IFERROR(Y230/H230,"0")+IFERROR(Y231/H231,"0")+IFERROR(Y232/H232,"0")+IFERROR(Y233/H233,"0")+IFERROR(Y234/H234,"0")</f>
        <v>1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1.898E-2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4</v>
      </c>
      <c r="Y236" s="671">
        <f>IFERROR(SUM(Y227:Y234),"0")</f>
        <v>11.6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4</v>
      </c>
      <c r="Y268" s="670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4.4200000000000008</v>
      </c>
      <c r="BN268" s="64">
        <f>IFERROR(Y268*I268/H268,"0")</f>
        <v>5.3040000000000003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22</v>
      </c>
      <c r="Y269" s="670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23.650000000000002</v>
      </c>
      <c r="BN269" s="64">
        <f>IFERROR(Y269*I269/H269,"0")</f>
        <v>25.8</v>
      </c>
      <c r="BO269" s="64">
        <f>IFERROR(1/J269*(X269/H269),"0")</f>
        <v>5.0366300366300375E-2</v>
      </c>
      <c r="BP269" s="64">
        <f>IFERROR(1/J269*(Y269/H269),"0")</f>
        <v>5.4945054945054951E-2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10.833333333333334</v>
      </c>
      <c r="Y271" s="671">
        <f>IFERROR(Y266/H266,"0")+IFERROR(Y267/H267,"0")+IFERROR(Y268/H268,"0")+IFERROR(Y269/H269,"0")+IFERROR(Y270/H270,"0")</f>
        <v>12</v>
      </c>
      <c r="Z271" s="671">
        <f>IFERROR(IF(Z266="",0,Z266),"0")+IFERROR(IF(Z267="",0,Z267),"0")+IFERROR(IF(Z268="",0,Z268),"0")+IFERROR(IF(Z269="",0,Z269),"0")+IFERROR(IF(Z270="",0,Z270),"0")</f>
        <v>7.8120000000000009E-2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26</v>
      </c>
      <c r="Y272" s="671">
        <f>IFERROR(SUM(Y266:Y270),"0")</f>
        <v>28.8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25</v>
      </c>
      <c r="Y304" s="670">
        <f t="shared" ref="Y304:Y310" si="47">IFERROR(IF(X304="",0,CEILING((X304/$H304),1)*$H304),"")</f>
        <v>32.400000000000006</v>
      </c>
      <c r="Z304" s="36">
        <f>IFERROR(IF(Y304=0,"",ROUNDUP(Y304/H304,0)*0.01898),"")</f>
        <v>5.6940000000000004E-2</v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26.006944444444443</v>
      </c>
      <c r="BN304" s="64">
        <f t="shared" ref="BN304:BN310" si="49">IFERROR(Y304*I304/H304,"0")</f>
        <v>33.705000000000005</v>
      </c>
      <c r="BO304" s="64">
        <f t="shared" ref="BO304:BO310" si="50">IFERROR(1/J304*(X304/H304),"0")</f>
        <v>3.6168981481481483E-2</v>
      </c>
      <c r="BP304" s="64">
        <f t="shared" ref="BP304:BP310" si="51">IFERROR(1/J304*(Y304/H304),"0")</f>
        <v>4.6875000000000007E-2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4</v>
      </c>
      <c r="Y305" s="670">
        <f t="shared" si="47"/>
        <v>10.8</v>
      </c>
      <c r="Z305" s="36">
        <f>IFERROR(IF(Y305=0,"",ROUNDUP(Y305/H305,0)*0.01898),"")</f>
        <v>1.898E-2</v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4.1611111111111105</v>
      </c>
      <c r="BN305" s="64">
        <f t="shared" si="49"/>
        <v>11.234999999999999</v>
      </c>
      <c r="BO305" s="64">
        <f t="shared" si="50"/>
        <v>5.7870370370370367E-3</v>
      </c>
      <c r="BP305" s="64">
        <f t="shared" si="51"/>
        <v>1.5625E-2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2.6851851851851851</v>
      </c>
      <c r="Y311" s="671">
        <f>IFERROR(Y304/H304,"0")+IFERROR(Y305/H305,"0")+IFERROR(Y306/H306,"0")+IFERROR(Y307/H307,"0")+IFERROR(Y308/H308,"0")+IFERROR(Y309/H309,"0")+IFERROR(Y310/H310,"0")</f>
        <v>4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7.5920000000000001E-2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29</v>
      </c>
      <c r="Y312" s="671">
        <f>IFERROR(SUM(Y304:Y310),"0")</f>
        <v>43.2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451</v>
      </c>
      <c r="Y330" s="670">
        <f>IFERROR(IF(X330="",0,CEILING((X330/$H330),1)*$H330),"")</f>
        <v>452.4</v>
      </c>
      <c r="Z330" s="36">
        <f>IFERROR(IF(Y330=0,"",ROUNDUP(Y330/H330,0)*0.01898),"")</f>
        <v>1.10084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481.00884615384626</v>
      </c>
      <c r="BN330" s="64">
        <f>IFERROR(Y330*I330/H330,"0")</f>
        <v>482.50200000000001</v>
      </c>
      <c r="BO330" s="64">
        <f>IFERROR(1/J330*(X330/H330),"0")</f>
        <v>0.90344551282051289</v>
      </c>
      <c r="BP330" s="64">
        <f>IFERROR(1/J330*(Y330/H330),"0")</f>
        <v>0.90625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57.820512820512825</v>
      </c>
      <c r="Y332" s="671">
        <f>IFERROR(Y329/H329,"0")+IFERROR(Y330/H330,"0")+IFERROR(Y331/H331,"0")</f>
        <v>58</v>
      </c>
      <c r="Z332" s="671">
        <f>IFERROR(IF(Z329="",0,Z329),"0")+IFERROR(IF(Z330="",0,Z330),"0")+IFERROR(IF(Z331="",0,Z331),"0")</f>
        <v>1.10084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451</v>
      </c>
      <c r="Y333" s="671">
        <f>IFERROR(SUM(Y329:Y331),"0")</f>
        <v>452.4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19</v>
      </c>
      <c r="Y337" s="670">
        <f>IFERROR(IF(X337="",0,CEILING((X337/$H337),1)*$H337),"")</f>
        <v>20.399999999999999</v>
      </c>
      <c r="Z337" s="36">
        <f>IFERROR(IF(Y337=0,"",ROUNDUP(Y337/H337,0)*0.00651),"")</f>
        <v>5.2080000000000001E-2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22.017647058823531</v>
      </c>
      <c r="BN337" s="64">
        <f>IFERROR(Y337*I337/H337,"0")</f>
        <v>23.64</v>
      </c>
      <c r="BO337" s="64">
        <f>IFERROR(1/J337*(X337/H337),"0")</f>
        <v>4.0939452704158594E-2</v>
      </c>
      <c r="BP337" s="64">
        <f>IFERROR(1/J337*(Y337/H337),"0")</f>
        <v>4.3956043956043959E-2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7.4509803921568629</v>
      </c>
      <c r="Y339" s="671">
        <f>IFERROR(Y335/H335,"0")+IFERROR(Y336/H336,"0")+IFERROR(Y337/H337,"0")+IFERROR(Y338/H338,"0")</f>
        <v>8</v>
      </c>
      <c r="Z339" s="671">
        <f>IFERROR(IF(Z335="",0,Z335),"0")+IFERROR(IF(Z336="",0,Z336),"0")+IFERROR(IF(Z337="",0,Z337),"0")+IFERROR(IF(Z338="",0,Z338),"0")</f>
        <v>5.2080000000000001E-2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19</v>
      </c>
      <c r="Y340" s="671">
        <f>IFERROR(SUM(Y335:Y338),"0")</f>
        <v>20.399999999999999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1200</v>
      </c>
      <c r="Y364" s="670">
        <f t="shared" si="52"/>
        <v>1200</v>
      </c>
      <c r="Z364" s="36">
        <f>IFERROR(IF(Y364=0,"",ROUNDUP(Y364/H364,0)*0.02175),"")</f>
        <v>1.7399999999999998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1238.4000000000001</v>
      </c>
      <c r="BN364" s="64">
        <f t="shared" si="54"/>
        <v>1238.4000000000001</v>
      </c>
      <c r="BO364" s="64">
        <f t="shared" si="55"/>
        <v>1.6666666666666665</v>
      </c>
      <c r="BP364" s="64">
        <f t="shared" si="56"/>
        <v>1.6666666666666665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1250</v>
      </c>
      <c r="Y365" s="670">
        <f t="shared" si="52"/>
        <v>1260</v>
      </c>
      <c r="Z365" s="36">
        <f>IFERROR(IF(Y365=0,"",ROUNDUP(Y365/H365,0)*0.02175),"")</f>
        <v>1.827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1290</v>
      </c>
      <c r="BN365" s="64">
        <f t="shared" si="54"/>
        <v>1300.32</v>
      </c>
      <c r="BO365" s="64">
        <f t="shared" si="55"/>
        <v>1.7361111111111109</v>
      </c>
      <c r="BP365" s="64">
        <f t="shared" si="56"/>
        <v>1.75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163.33333333333331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164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3.5669999999999997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2450</v>
      </c>
      <c r="Y372" s="671">
        <f>IFERROR(SUM(Y361:Y370),"0")</f>
        <v>2460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400</v>
      </c>
      <c r="Y403" s="670">
        <f>IFERROR(IF(X403="",0,CEILING((X403/$H403),1)*$H403),"")</f>
        <v>405</v>
      </c>
      <c r="Z403" s="36">
        <f>IFERROR(IF(Y403=0,"",ROUNDUP(Y403/H403,0)*0.01898),"")</f>
        <v>0.85409999999999997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423.06666666666666</v>
      </c>
      <c r="BN403" s="64">
        <f>IFERROR(Y403*I403/H403,"0")</f>
        <v>428.35500000000002</v>
      </c>
      <c r="BO403" s="64">
        <f>IFERROR(1/J403*(X403/H403),"0")</f>
        <v>0.69444444444444442</v>
      </c>
      <c r="BP403" s="64">
        <f>IFERROR(1/J403*(Y403/H403),"0")</f>
        <v>0.703125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44.444444444444443</v>
      </c>
      <c r="Y408" s="671">
        <f>IFERROR(Y403/H403,"0")+IFERROR(Y404/H404,"0")+IFERROR(Y405/H405,"0")+IFERROR(Y406/H406,"0")+IFERROR(Y407/H407,"0")</f>
        <v>45</v>
      </c>
      <c r="Z408" s="671">
        <f>IFERROR(IF(Z403="",0,Z403),"0")+IFERROR(IF(Z404="",0,Z404),"0")+IFERROR(IF(Z405="",0,Z405),"0")+IFERROR(IF(Z406="",0,Z406),"0")+IFERROR(IF(Z407="",0,Z407),"0")</f>
        <v>0.85409999999999997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400</v>
      </c>
      <c r="Y409" s="671">
        <f>IFERROR(SUM(Y403:Y407),"0")</f>
        <v>405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6</v>
      </c>
      <c r="Y427" s="670">
        <f t="shared" si="62"/>
        <v>6.3000000000000007</v>
      </c>
      <c r="Z427" s="36">
        <f t="shared" si="67"/>
        <v>1.506E-2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6.371428571428571</v>
      </c>
      <c r="BN427" s="64">
        <f t="shared" si="64"/>
        <v>6.69</v>
      </c>
      <c r="BO427" s="64">
        <f t="shared" si="65"/>
        <v>1.2210012210012212E-2</v>
      </c>
      <c r="BP427" s="64">
        <f t="shared" si="66"/>
        <v>1.2820512820512822E-2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2.8571428571428572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1.506E-2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6</v>
      </c>
      <c r="Y430" s="671">
        <f>IFERROR(SUM(Y417:Y428),"0")</f>
        <v>6.3000000000000007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43</v>
      </c>
      <c r="Y467" s="670">
        <f t="shared" ref="Y467:Y481" si="68">IFERROR(IF(X467="",0,CEILING((X467/$H467),1)*$H467),"")</f>
        <v>47.52</v>
      </c>
      <c r="Z467" s="36">
        <f>IFERROR(IF(Y467=0,"",ROUNDUP(Y467/H467,0)*0.01196),"")</f>
        <v>0.10764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45.931818181818173</v>
      </c>
      <c r="BN467" s="64">
        <f t="shared" ref="BN467:BN481" si="70">IFERROR(Y467*I467/H467,"0")</f>
        <v>50.760000000000005</v>
      </c>
      <c r="BO467" s="64">
        <f t="shared" ref="BO467:BO481" si="71">IFERROR(1/J467*(X467/H467),"0")</f>
        <v>7.8307109557109553E-2</v>
      </c>
      <c r="BP467" s="64">
        <f t="shared" ref="BP467:BP481" si="72">IFERROR(1/J467*(Y467/H467),"0")</f>
        <v>8.6538461538461536E-2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80</v>
      </c>
      <c r="Y469" s="670">
        <f t="shared" si="68"/>
        <v>84.48</v>
      </c>
      <c r="Z469" s="36">
        <f>IFERROR(IF(Y469=0,"",ROUNDUP(Y469/H469,0)*0.01196),"")</f>
        <v>0.19136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85.454545454545453</v>
      </c>
      <c r="BN469" s="64">
        <f t="shared" si="70"/>
        <v>90.24</v>
      </c>
      <c r="BO469" s="64">
        <f t="shared" si="71"/>
        <v>0.14568764568764569</v>
      </c>
      <c r="BP469" s="64">
        <f t="shared" si="72"/>
        <v>0.15384615384615385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900</v>
      </c>
      <c r="Y470" s="670">
        <f t="shared" si="68"/>
        <v>902.88</v>
      </c>
      <c r="Z470" s="36">
        <f>IFERROR(IF(Y470=0,"",ROUNDUP(Y470/H470,0)*0.01196),"")</f>
        <v>2.0451600000000001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961.36363636363637</v>
      </c>
      <c r="BN470" s="64">
        <f t="shared" si="70"/>
        <v>964.43999999999994</v>
      </c>
      <c r="BO470" s="64">
        <f t="shared" si="71"/>
        <v>1.638986013986014</v>
      </c>
      <c r="BP470" s="64">
        <f t="shared" si="72"/>
        <v>1.6442307692307694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193.74999999999997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196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2.34416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1023</v>
      </c>
      <c r="Y483" s="671">
        <f>IFERROR(SUM(Y467:Y481),"0")</f>
        <v>1034.8800000000001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14</v>
      </c>
      <c r="Y488" s="670">
        <f>IFERROR(IF(X488="",0,CEILING((X488/$H488),1)*$H488),"")</f>
        <v>14.399999999999999</v>
      </c>
      <c r="Z488" s="36">
        <f>IFERROR(IF(Y488=0,"",ROUNDUP(Y488/H488,0)*0.00902),"")</f>
        <v>2.7060000000000001E-2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20.212499999999999</v>
      </c>
      <c r="BN488" s="64">
        <f>IFERROR(Y488*I488/H488,"0")</f>
        <v>20.79</v>
      </c>
      <c r="BO488" s="64">
        <f>IFERROR(1/J488*(X488/H488),"0")</f>
        <v>2.2095959595959599E-2</v>
      </c>
      <c r="BP488" s="64">
        <f>IFERROR(1/J488*(Y488/H488),"0")</f>
        <v>2.2727272727272728E-2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2.916666666666667</v>
      </c>
      <c r="Y489" s="671">
        <f>IFERROR(Y485/H485,"0")+IFERROR(Y486/H486,"0")+IFERROR(Y487/H487,"0")+IFERROR(Y488/H488,"0")</f>
        <v>3</v>
      </c>
      <c r="Z489" s="671">
        <f>IFERROR(IF(Z485="",0,Z485),"0")+IFERROR(IF(Z486="",0,Z486),"0")+IFERROR(IF(Z487="",0,Z487),"0")+IFERROR(IF(Z488="",0,Z488),"0")</f>
        <v>2.7060000000000001E-2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14</v>
      </c>
      <c r="Y490" s="671">
        <f>IFERROR(SUM(Y485:Y488),"0")</f>
        <v>14.399999999999999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400</v>
      </c>
      <c r="Y492" s="670">
        <f t="shared" ref="Y492:Y503" si="73">IFERROR(IF(X492="",0,CEILING((X492/$H492),1)*$H492),"")</f>
        <v>401.28000000000003</v>
      </c>
      <c r="Z492" s="36">
        <f>IFERROR(IF(Y492=0,"",ROUNDUP(Y492/H492,0)*0.01196),"")</f>
        <v>0.90895999999999999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427.27272727272725</v>
      </c>
      <c r="BN492" s="64">
        <f t="shared" ref="BN492:BN503" si="75">IFERROR(Y492*I492/H492,"0")</f>
        <v>428.64</v>
      </c>
      <c r="BO492" s="64">
        <f t="shared" ref="BO492:BO503" si="76">IFERROR(1/J492*(X492/H492),"0")</f>
        <v>0.72843822843822836</v>
      </c>
      <c r="BP492" s="64">
        <f t="shared" ref="BP492:BP503" si="77">IFERROR(1/J492*(Y492/H492),"0")</f>
        <v>0.73076923076923084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950</v>
      </c>
      <c r="Y493" s="670">
        <f t="shared" si="73"/>
        <v>950.40000000000009</v>
      </c>
      <c r="Z493" s="36">
        <f>IFERROR(IF(Y493=0,"",ROUNDUP(Y493/H493,0)*0.01196),"")</f>
        <v>2.1528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1014.7727272727273</v>
      </c>
      <c r="BN493" s="64">
        <f t="shared" si="75"/>
        <v>1015.2</v>
      </c>
      <c r="BO493" s="64">
        <f t="shared" si="76"/>
        <v>1.7300407925407926</v>
      </c>
      <c r="BP493" s="64">
        <f t="shared" si="77"/>
        <v>1.7307692307692308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255.68181818181816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256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3.06176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1350</v>
      </c>
      <c r="Y505" s="671">
        <f>IFERROR(SUM(Y492:Y503),"0")</f>
        <v>1351.68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9361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9474.3599999999988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9861.159011250189</v>
      </c>
      <c r="Y579" s="671">
        <f>IFERROR(SUM(BN22:BN575),"0")</f>
        <v>9980.7759999999998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16</v>
      </c>
      <c r="Y580" s="38">
        <f>ROUNDUP(SUM(BP22:BP575),0)</f>
        <v>16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10261.159011250189</v>
      </c>
      <c r="Y581" s="671">
        <f>GrossWeightTotalR+PalletQtyTotalR*25</f>
        <v>10380.776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1381.8206257531817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1401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18.407030000000002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324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142.00000000000003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1106.1000000000001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722.7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134.4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1216.5</v>
      </c>
      <c r="K588" s="46">
        <f>IFERROR(Y227*1,"0")+IFERROR(Y228*1,"0")+IFERROR(Y229*1,"0")+IFERROR(Y230*1,"0")+IFERROR(Y231*1,"0")+IFERROR(Y232*1,"0")+IFERROR(Y233*1,"0")+IFERROR(Y234*1,"0")+IFERROR(Y238*1,"0")+IFERROR(Y239*1,"0")</f>
        <v>11.6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28.8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516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2460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405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6.3000000000000007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2400.96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0,48"/>
        <filter val="1 023,00"/>
        <filter val="1 100,00"/>
        <filter val="1 102,00"/>
        <filter val="1 200,00"/>
        <filter val="1 250,00"/>
        <filter val="1 350,00"/>
        <filter val="1 381,82"/>
        <filter val="1,43"/>
        <filter val="10 261,16"/>
        <filter val="10,83"/>
        <filter val="102,30"/>
        <filter val="111,00"/>
        <filter val="113,00"/>
        <filter val="12,00"/>
        <filter val="12,75"/>
        <filter val="129,00"/>
        <filter val="14,00"/>
        <filter val="16"/>
        <filter val="16,00"/>
        <filter val="163,33"/>
        <filter val="17,00"/>
        <filter val="19,00"/>
        <filter val="193,75"/>
        <filter val="2 450,00"/>
        <filter val="2,00"/>
        <filter val="2,08"/>
        <filter val="2,69"/>
        <filter val="2,86"/>
        <filter val="2,92"/>
        <filter val="204,58"/>
        <filter val="213,00"/>
        <filter val="22,00"/>
        <filter val="240,00"/>
        <filter val="25,00"/>
        <filter val="255,68"/>
        <filter val="26,00"/>
        <filter val="270,00"/>
        <filter val="29,00"/>
        <filter val="29,07"/>
        <filter val="314,00"/>
        <filter val="319,00"/>
        <filter val="4,00"/>
        <filter val="400,00"/>
        <filter val="43,00"/>
        <filter val="43,52"/>
        <filter val="44,44"/>
        <filter val="451,00"/>
        <filter val="462,00"/>
        <filter val="47,00"/>
        <filter val="47,38"/>
        <filter val="470,00"/>
        <filter val="5,00"/>
        <filter val="5,74"/>
        <filter val="51,00"/>
        <filter val="57,82"/>
        <filter val="6,00"/>
        <filter val="6,67"/>
        <filter val="62,00"/>
        <filter val="69,00"/>
        <filter val="7,00"/>
        <filter val="7,45"/>
        <filter val="70,00"/>
        <filter val="722,00"/>
        <filter val="80,00"/>
        <filter val="88,89"/>
        <filter val="9 361,00"/>
        <filter val="9 861,16"/>
        <filter val="900,00"/>
        <filter val="94,81"/>
        <filter val="950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