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0" yWindow="0" windowWidth="19200" windowHeight="6470"/>
  </bookViews>
  <sheets>
    <sheet name="Sheet" sheetId="1" r:id="rId1"/>
  </sheets>
  <definedNames>
    <definedName name="_xlnm._FilterDatabase" localSheetId="0" hidden="1">Sheet!$A$3:$AF$95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5" i="1" l="1"/>
  <c r="F81" i="1"/>
  <c r="O7" i="1"/>
  <c r="O8" i="1"/>
  <c r="O9" i="1"/>
  <c r="O10" i="1"/>
  <c r="P10" i="1" s="1"/>
  <c r="O11" i="1"/>
  <c r="O12" i="1"/>
  <c r="O13" i="1"/>
  <c r="O14" i="1"/>
  <c r="S14" i="1" s="1"/>
  <c r="O15" i="1"/>
  <c r="O16" i="1"/>
  <c r="P16" i="1" s="1"/>
  <c r="O17" i="1"/>
  <c r="P17" i="1" s="1"/>
  <c r="O18" i="1"/>
  <c r="O19" i="1"/>
  <c r="P19" i="1" s="1"/>
  <c r="O20" i="1"/>
  <c r="S20" i="1" s="1"/>
  <c r="O21" i="1"/>
  <c r="P21" i="1" s="1"/>
  <c r="O22" i="1"/>
  <c r="S22" i="1" s="1"/>
  <c r="O23" i="1"/>
  <c r="P23" i="1" s="1"/>
  <c r="O24" i="1"/>
  <c r="O25" i="1"/>
  <c r="O26" i="1"/>
  <c r="S26" i="1" s="1"/>
  <c r="O27" i="1"/>
  <c r="S27" i="1" s="1"/>
  <c r="O28" i="1"/>
  <c r="O29" i="1"/>
  <c r="S29" i="1" s="1"/>
  <c r="O30" i="1"/>
  <c r="S30" i="1" s="1"/>
  <c r="O31" i="1"/>
  <c r="S31" i="1" s="1"/>
  <c r="O32" i="1"/>
  <c r="S32" i="1" s="1"/>
  <c r="O33" i="1"/>
  <c r="O34" i="1"/>
  <c r="O36" i="1"/>
  <c r="O37" i="1"/>
  <c r="O38" i="1"/>
  <c r="S38" i="1" s="1"/>
  <c r="O39" i="1"/>
  <c r="O40" i="1"/>
  <c r="O41" i="1"/>
  <c r="O42" i="1"/>
  <c r="P42" i="1" s="1"/>
  <c r="O43" i="1"/>
  <c r="O44" i="1"/>
  <c r="P44" i="1" s="1"/>
  <c r="O45" i="1"/>
  <c r="O46" i="1"/>
  <c r="P46" i="1" s="1"/>
  <c r="O47" i="1"/>
  <c r="O48" i="1"/>
  <c r="S48" i="1" s="1"/>
  <c r="O49" i="1"/>
  <c r="P49" i="1" s="1"/>
  <c r="O50" i="1"/>
  <c r="S50" i="1" s="1"/>
  <c r="O51" i="1"/>
  <c r="O52" i="1"/>
  <c r="P52" i="1" s="1"/>
  <c r="O53" i="1"/>
  <c r="O54" i="1"/>
  <c r="P54" i="1" s="1"/>
  <c r="O55" i="1"/>
  <c r="O56" i="1"/>
  <c r="P56" i="1" s="1"/>
  <c r="O57" i="1"/>
  <c r="O58" i="1"/>
  <c r="O59" i="1"/>
  <c r="P59" i="1" s="1"/>
  <c r="O60" i="1"/>
  <c r="P60" i="1" s="1"/>
  <c r="O61" i="1"/>
  <c r="O62" i="1"/>
  <c r="P62" i="1" s="1"/>
  <c r="O63" i="1"/>
  <c r="O64" i="1"/>
  <c r="S64" i="1" s="1"/>
  <c r="O65" i="1"/>
  <c r="S65" i="1" s="1"/>
  <c r="O66" i="1"/>
  <c r="S66" i="1" s="1"/>
  <c r="O67" i="1"/>
  <c r="O68" i="1"/>
  <c r="S68" i="1" s="1"/>
  <c r="O69" i="1"/>
  <c r="O70" i="1"/>
  <c r="O71" i="1"/>
  <c r="O72" i="1"/>
  <c r="O73" i="1"/>
  <c r="O74" i="1"/>
  <c r="P74" i="1" s="1"/>
  <c r="O75" i="1"/>
  <c r="O76" i="1"/>
  <c r="S76" i="1" s="1"/>
  <c r="O77" i="1"/>
  <c r="O78" i="1"/>
  <c r="P78" i="1" s="1"/>
  <c r="O79" i="1"/>
  <c r="P79" i="1" s="1"/>
  <c r="O80" i="1"/>
  <c r="P80" i="1" s="1"/>
  <c r="O81" i="1"/>
  <c r="P81" i="1" s="1"/>
  <c r="O82" i="1"/>
  <c r="O83" i="1"/>
  <c r="O84" i="1"/>
  <c r="O85" i="1"/>
  <c r="P85" i="1" s="1"/>
  <c r="O86" i="1"/>
  <c r="O87" i="1"/>
  <c r="O88" i="1"/>
  <c r="O89" i="1"/>
  <c r="P89" i="1" s="1"/>
  <c r="O90" i="1"/>
  <c r="O91" i="1"/>
  <c r="O92" i="1"/>
  <c r="T92" i="1" s="1"/>
  <c r="O93" i="1"/>
  <c r="T93" i="1" s="1"/>
  <c r="O94" i="1"/>
  <c r="T94" i="1" s="1"/>
  <c r="O95" i="1"/>
  <c r="T95" i="1" s="1"/>
  <c r="O6" i="1"/>
  <c r="P15" i="1" l="1"/>
  <c r="S15" i="1" s="1"/>
  <c r="S17" i="1"/>
  <c r="S25" i="1"/>
  <c r="S35" i="1"/>
  <c r="P67" i="1"/>
  <c r="S67" i="1" s="1"/>
  <c r="S77" i="1"/>
  <c r="S83" i="1"/>
  <c r="P87" i="1"/>
  <c r="S87" i="1" s="1"/>
  <c r="P91" i="1"/>
  <c r="S91" i="1" s="1"/>
  <c r="P93" i="1"/>
  <c r="S93" i="1" s="1"/>
  <c r="S89" i="1"/>
  <c r="S85" i="1"/>
  <c r="S79" i="1"/>
  <c r="S49" i="1"/>
  <c r="S37" i="1"/>
  <c r="S33" i="1"/>
  <c r="S23" i="1"/>
  <c r="S19" i="1"/>
  <c r="P9" i="1"/>
  <c r="S9" i="1" s="1"/>
  <c r="P11" i="1"/>
  <c r="S11" i="1" s="1"/>
  <c r="S13" i="1"/>
  <c r="S16" i="1"/>
  <c r="P18" i="1"/>
  <c r="S18" i="1" s="1"/>
  <c r="S21" i="1"/>
  <c r="S24" i="1"/>
  <c r="S28" i="1"/>
  <c r="P34" i="1"/>
  <c r="S34" i="1" s="1"/>
  <c r="P36" i="1"/>
  <c r="S36" i="1" s="1"/>
  <c r="S39" i="1"/>
  <c r="P41" i="1"/>
  <c r="S41" i="1" s="1"/>
  <c r="P43" i="1"/>
  <c r="AF43" i="1" s="1"/>
  <c r="P45" i="1"/>
  <c r="S45" i="1" s="1"/>
  <c r="P47" i="1"/>
  <c r="S47" i="1" s="1"/>
  <c r="AF51" i="1"/>
  <c r="P53" i="1"/>
  <c r="AF53" i="1" s="1"/>
  <c r="S55" i="1"/>
  <c r="P57" i="1"/>
  <c r="S57" i="1" s="1"/>
  <c r="S59" i="1"/>
  <c r="P61" i="1"/>
  <c r="AF61" i="1" s="1"/>
  <c r="P63" i="1"/>
  <c r="S63" i="1" s="1"/>
  <c r="P69" i="1"/>
  <c r="S69" i="1" s="1"/>
  <c r="S71" i="1"/>
  <c r="P73" i="1"/>
  <c r="AF73" i="1" s="1"/>
  <c r="P75" i="1"/>
  <c r="S75" i="1" s="1"/>
  <c r="S78" i="1"/>
  <c r="S80" i="1"/>
  <c r="S82" i="1"/>
  <c r="S84" i="1"/>
  <c r="P86" i="1"/>
  <c r="S86" i="1" s="1"/>
  <c r="P88" i="1"/>
  <c r="S88" i="1" s="1"/>
  <c r="P90" i="1"/>
  <c r="S90" i="1" s="1"/>
  <c r="P92" i="1"/>
  <c r="S92" i="1" s="1"/>
  <c r="AF95" i="1"/>
  <c r="S74" i="1"/>
  <c r="S72" i="1"/>
  <c r="S70" i="1"/>
  <c r="S62" i="1"/>
  <c r="S60" i="1"/>
  <c r="S58" i="1"/>
  <c r="S56" i="1"/>
  <c r="S54" i="1"/>
  <c r="S52" i="1"/>
  <c r="S46" i="1"/>
  <c r="S44" i="1"/>
  <c r="S42" i="1"/>
  <c r="S40" i="1"/>
  <c r="S12" i="1"/>
  <c r="S10" i="1"/>
  <c r="S8" i="1"/>
  <c r="S6" i="1"/>
  <c r="S81" i="1"/>
  <c r="S94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5" i="1"/>
  <c r="K94" i="1"/>
  <c r="K93" i="1"/>
  <c r="K92" i="1"/>
  <c r="K91" i="1"/>
  <c r="K90" i="1"/>
  <c r="AF89" i="1"/>
  <c r="K89" i="1"/>
  <c r="K88" i="1"/>
  <c r="K87" i="1"/>
  <c r="K86" i="1"/>
  <c r="AF85" i="1"/>
  <c r="K85" i="1"/>
  <c r="K84" i="1"/>
  <c r="K83" i="1"/>
  <c r="AF82" i="1"/>
  <c r="K82" i="1"/>
  <c r="AF81" i="1"/>
  <c r="K81" i="1"/>
  <c r="K80" i="1"/>
  <c r="AF79" i="1"/>
  <c r="K79" i="1"/>
  <c r="AF78" i="1"/>
  <c r="K78" i="1"/>
  <c r="K77" i="1"/>
  <c r="K76" i="1"/>
  <c r="K75" i="1"/>
  <c r="AF74" i="1"/>
  <c r="K74" i="1"/>
  <c r="K73" i="1"/>
  <c r="AF72" i="1"/>
  <c r="K72" i="1"/>
  <c r="K71" i="1"/>
  <c r="AF70" i="1"/>
  <c r="K70" i="1"/>
  <c r="K69" i="1"/>
  <c r="K68" i="1"/>
  <c r="K67" i="1"/>
  <c r="K66" i="1"/>
  <c r="K65" i="1"/>
  <c r="K64" i="1"/>
  <c r="K63" i="1"/>
  <c r="AF62" i="1"/>
  <c r="K62" i="1"/>
  <c r="K61" i="1"/>
  <c r="AF60" i="1"/>
  <c r="K60" i="1"/>
  <c r="K59" i="1"/>
  <c r="AF58" i="1"/>
  <c r="K58" i="1"/>
  <c r="K57" i="1"/>
  <c r="AF56" i="1"/>
  <c r="K56" i="1"/>
  <c r="AF55" i="1"/>
  <c r="K55" i="1"/>
  <c r="AF54" i="1"/>
  <c r="K54" i="1"/>
  <c r="K53" i="1"/>
  <c r="AF52" i="1"/>
  <c r="K52" i="1"/>
  <c r="K51" i="1"/>
  <c r="K50" i="1"/>
  <c r="AF49" i="1"/>
  <c r="K49" i="1"/>
  <c r="K48" i="1"/>
  <c r="K47" i="1"/>
  <c r="AF46" i="1"/>
  <c r="K46" i="1"/>
  <c r="K45" i="1"/>
  <c r="AF44" i="1"/>
  <c r="K44" i="1"/>
  <c r="K43" i="1"/>
  <c r="AF42" i="1"/>
  <c r="K42" i="1"/>
  <c r="K41" i="1"/>
  <c r="AF40" i="1"/>
  <c r="K40" i="1"/>
  <c r="K39" i="1"/>
  <c r="K38" i="1"/>
  <c r="AF37" i="1"/>
  <c r="K37" i="1"/>
  <c r="K36" i="1"/>
  <c r="AF35" i="1"/>
  <c r="K35" i="1"/>
  <c r="K34" i="1"/>
  <c r="AF33" i="1"/>
  <c r="K33" i="1"/>
  <c r="K32" i="1"/>
  <c r="K31" i="1"/>
  <c r="K30" i="1"/>
  <c r="K29" i="1"/>
  <c r="K28" i="1"/>
  <c r="K27" i="1"/>
  <c r="K26" i="1"/>
  <c r="K25" i="1"/>
  <c r="AF24" i="1"/>
  <c r="K24" i="1"/>
  <c r="AF23" i="1"/>
  <c r="K23" i="1"/>
  <c r="K22" i="1"/>
  <c r="AF21" i="1"/>
  <c r="K21" i="1"/>
  <c r="K20" i="1"/>
  <c r="AF19" i="1"/>
  <c r="K19" i="1"/>
  <c r="K18" i="1"/>
  <c r="K17" i="1"/>
  <c r="K16" i="1"/>
  <c r="K15" i="1"/>
  <c r="K14" i="1"/>
  <c r="K13" i="1"/>
  <c r="AF12" i="1"/>
  <c r="K12" i="1"/>
  <c r="K11" i="1"/>
  <c r="AF10" i="1"/>
  <c r="K10" i="1"/>
  <c r="K9" i="1"/>
  <c r="AF8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18" i="1" l="1"/>
  <c r="AF34" i="1"/>
  <c r="AF86" i="1"/>
  <c r="AF90" i="1"/>
  <c r="AF91" i="1"/>
  <c r="AF67" i="1"/>
  <c r="AF75" i="1"/>
  <c r="P5" i="1"/>
  <c r="AF7" i="1"/>
  <c r="AF15" i="1"/>
  <c r="AF25" i="1"/>
  <c r="AF45" i="1"/>
  <c r="AF63" i="1"/>
  <c r="AF83" i="1"/>
  <c r="S7" i="1"/>
  <c r="S51" i="1"/>
  <c r="AF11" i="1"/>
  <c r="AF16" i="1"/>
  <c r="AF17" i="1"/>
  <c r="AF28" i="1"/>
  <c r="AF36" i="1"/>
  <c r="AF41" i="1"/>
  <c r="AF59" i="1"/>
  <c r="AF71" i="1"/>
  <c r="AF77" i="1"/>
  <c r="AF80" i="1"/>
  <c r="AF84" i="1"/>
  <c r="AF87" i="1"/>
  <c r="AF88" i="1"/>
  <c r="AF92" i="1"/>
  <c r="AF93" i="1"/>
  <c r="S53" i="1"/>
  <c r="S61" i="1"/>
  <c r="S43" i="1"/>
  <c r="S73" i="1"/>
  <c r="AF9" i="1"/>
  <c r="AF13" i="1"/>
  <c r="AF39" i="1"/>
  <c r="AF47" i="1"/>
  <c r="AF57" i="1"/>
  <c r="AF69" i="1"/>
  <c r="K5" i="1"/>
  <c r="AF5" i="1" l="1"/>
</calcChain>
</file>

<file path=xl/sharedStrings.xml><?xml version="1.0" encoding="utf-8"?>
<sst xmlns="http://schemas.openxmlformats.org/spreadsheetml/2006/main" count="381" uniqueCount="161">
  <si>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</si>
  <si>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</si>
  <si>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</si>
  <si>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</si>
  <si>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</si>
  <si>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</si>
  <si>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</si>
  <si>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</si>
  <si>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</si>
  <si>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</si>
  <si>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</si>
  <si>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</si>
  <si>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</si>
  <si>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</si>
  <si>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</si>
  <si>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</si>
  <si>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</si>
  <si>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</si>
  <si>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</si>
  <si>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</si>
  <si>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</si>
  <si>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</si>
  <si>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</si>
  <si>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20,03,</t>
  </si>
  <si>
    <t>23,03,</t>
  </si>
  <si>
    <t>26,03,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</si>
  <si>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</si>
  <si>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</si>
  <si>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</si>
  <si>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</si>
  <si>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</si>
  <si>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</si>
  <si>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</si>
  <si>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</si>
  <si>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</si>
  <si>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</si>
  <si>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</si>
  <si>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</si>
  <si>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</si>
  <si>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</si>
  <si>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</si>
  <si>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</si>
  <si>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</si>
  <si>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</si>
  <si>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</si>
  <si>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</si>
  <si>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</si>
  <si>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</si>
  <si>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</si>
  <si>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</si>
  <si>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</si>
  <si>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</si>
  <si>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</si>
  <si>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</si>
  <si>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</si>
  <si>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</si>
  <si>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</si>
  <si>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</si>
  <si>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</si>
  <si>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</si>
  <si>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</si>
  <si>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</si>
  <si>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</si>
  <si>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</si>
  <si>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>26,02,25 филиал обнулил / ТМА апрель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</si>
  <si>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</si>
  <si>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</si>
  <si>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</si>
  <si>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</si>
  <si>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</si>
  <si>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</si>
  <si>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</si>
  <si>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</si>
  <si>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</si>
  <si>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</si>
  <si>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</si>
  <si>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</si>
  <si>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</si>
  <si>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</si>
  <si>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</si>
  <si>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</si>
  <si>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</si>
  <si>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продажи!!!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</si>
  <si>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</si>
  <si>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</si>
  <si>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</si>
  <si>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</si>
  <si>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апрель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</si>
  <si>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</si>
  <si>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</si>
  <si>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</si>
  <si>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</si>
  <si>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</si>
  <si>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</si>
  <si>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</si>
  <si>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</si>
  <si>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</si>
  <si>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</si>
  <si>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</si>
  <si>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</si>
  <si>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</si>
  <si>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</si>
  <si>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</si>
  <si>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</si>
  <si>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</si>
  <si>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</si>
  <si>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</si>
  <si>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</si>
  <si>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</si>
  <si>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</si>
  <si>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</si>
  <si>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</si>
  <si>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</si>
  <si>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ТС Обжора / Акция ЮТЛ Март месяц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</si>
  <si>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</si>
  <si>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</si>
  <si>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</si>
  <si>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</si>
  <si>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</si>
  <si>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</si>
  <si>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</si>
  <si>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</si>
  <si>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</si>
  <si>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</si>
  <si>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</si>
  <si>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</si>
  <si>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</si>
  <si>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</si>
  <si>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</si>
  <si>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</si>
  <si>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апрель</t>
  </si>
  <si>
    <t xml:space="preserve"> 457  Колбаса Молочная ТМ Особый рецепт ВЕС большой батон  ПОКОМ</t>
  </si>
  <si>
    <t>ТМА март / есть дубль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</si>
  <si>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</si>
  <si>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</si>
  <si>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</si>
  <si>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</si>
  <si>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</si>
  <si>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</si>
  <si>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</si>
  <si>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</si>
  <si>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</si>
  <si>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</si>
  <si>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</si>
  <si>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</si>
  <si>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</si>
  <si>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</si>
  <si>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</si>
  <si>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</si>
  <si>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</si>
  <si>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</si>
  <si>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515  Колбаса Сервелат Мясорубский Делюкс 0,3кг ТМ Стародворье  ПОКОМ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</si>
  <si>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</si>
  <si>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</si>
  <si>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</si>
  <si>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</si>
  <si>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t>09,12,24 в уценку 498кг</t>
  </si>
  <si>
    <t>нужно увеличить продажи / с 13,02,25 заказываем</t>
  </si>
  <si>
    <t>нужно увеличить продажи / 06,01,25 в уценку 26шт.</t>
  </si>
  <si>
    <t>ТМА в апреле</t>
  </si>
  <si>
    <t>Под розницу не нужно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</si>
</sst>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2" fontId="1" fillId="0" borderId="1" xfId="1" applyNumberFormat="1"/>
    <xf numFmtId="2" fontId="2" fillId="2" borderId="1" xfId="1" applyNumberFormat="1" applyFont="1" applyFill="1"/>
    <xf numFmtId="2" fontId="1" fillId="0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10" borderId="1" xfId="1" applyNumberFormat="1" applyFont="1" applyFill="1"/>
    <xf numFmtId="164" fontId="6" fillId="6" borderId="1" xfId="1" applyNumberFormat="1" applyFont="1" applyFill="1"/>
    <xf numFmtId="164" fontId="1" fillId="6" borderId="1" xfId="1" applyNumberFormat="1" applyFill="1"/>
  </cellXfs>
  <cellStyles count="2">
    <cellStyle name="Arial10px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4" sqref="R84"/>
    </sheetView>
  </sheetViews>
  <sheetFormatPr defaultRowHeight="14.5" x14ac:dyDescent="0.35"/>
  <cols>
    <col min="1" max="1" width="60" customWidth="1"/>
    <col min="2" max="2" width="3" customWidth="1"/>
    <col min="3" max="4" width="6" customWidth="1"/>
    <col min="5" max="6" width="7" customWidth="1"/>
    <col min="7" max="7" width="5" style="13" customWidth="1"/>
    <col min="8" max="8" width="5" customWidth="1"/>
    <col min="9" max="9" width="12" customWidth="1"/>
    <col min="10" max="11" width="7" customWidth="1"/>
    <col min="12" max="13" width="0.7265625" customWidth="1"/>
    <col min="14" max="17" width="7" customWidth="1"/>
    <col min="18" max="18" width="21" customWidth="1"/>
    <col min="19" max="20" width="5" customWidth="1"/>
    <col min="21" max="30" width="6" customWidth="1"/>
    <col min="31" max="31" width="42.1796875" customWidth="1"/>
    <col min="32" max="32" width="7" customWidth="1"/>
    <col min="33" max="49" width="8" customWidth="1"/>
  </cols>
  <sheetData>
    <row r="1" spans="1:49" x14ac:dyDescent="0.3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3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3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35">
      <c r="A5" s="1"/>
      <c r="B5" s="1"/>
      <c r="C5" s="1"/>
      <c r="D5" s="1"/>
      <c r="E5" s="4">
        <f>SUM(E6:E499)</f>
        <v>38941.467999999993</v>
      </c>
      <c r="F5" s="4">
        <f>SUM(F6:F499)</f>
        <v>35422.947999999997</v>
      </c>
      <c r="G5" s="10"/>
      <c r="H5" s="1"/>
      <c r="I5" s="1"/>
      <c r="J5" s="4">
        <f t="shared" ref="J5:Q5" si="0">SUM(J6:J499)</f>
        <v>41717.451000000001</v>
      </c>
      <c r="K5" s="4">
        <f t="shared" si="0"/>
        <v>-2775.9829999999997</v>
      </c>
      <c r="L5" s="4">
        <f t="shared" si="0"/>
        <v>0</v>
      </c>
      <c r="M5" s="4">
        <f t="shared" si="0"/>
        <v>0</v>
      </c>
      <c r="N5" s="4">
        <f t="shared" si="0"/>
        <v>14991.842840000001</v>
      </c>
      <c r="O5" s="4">
        <f t="shared" si="0"/>
        <v>7788.2935999999972</v>
      </c>
      <c r="P5" s="4">
        <f t="shared" si="0"/>
        <v>26896.072560000001</v>
      </c>
      <c r="Q5" s="4">
        <f t="shared" si="0"/>
        <v>1700</v>
      </c>
      <c r="R5" s="1"/>
      <c r="S5" s="1"/>
      <c r="T5" s="1"/>
      <c r="U5" s="4">
        <f t="shared" ref="U5:AD5" si="1">SUM(U6:U499)</f>
        <v>7042.1528000000008</v>
      </c>
      <c r="V5" s="4">
        <f t="shared" si="1"/>
        <v>7176.8986000000004</v>
      </c>
      <c r="W5" s="4">
        <f t="shared" si="1"/>
        <v>8086.2256000000016</v>
      </c>
      <c r="X5" s="4">
        <f t="shared" si="1"/>
        <v>8386.506800000001</v>
      </c>
      <c r="Y5" s="4">
        <f t="shared" si="1"/>
        <v>5772.4477999999981</v>
      </c>
      <c r="Z5" s="4">
        <f t="shared" si="1"/>
        <v>6066.8614000000007</v>
      </c>
      <c r="AA5" s="4">
        <f t="shared" si="1"/>
        <v>8044.9773999999989</v>
      </c>
      <c r="AB5" s="4">
        <f t="shared" si="1"/>
        <v>8051.6600000000008</v>
      </c>
      <c r="AC5" s="4">
        <f t="shared" si="1"/>
        <v>6481.9578000000001</v>
      </c>
      <c r="AD5" s="4">
        <f t="shared" si="1"/>
        <v>5962.7105999999994</v>
      </c>
      <c r="AE5" s="1"/>
      <c r="AF5" s="4">
        <f>SUM(AF6:AF499)</f>
        <v>24286.771460000007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35">
      <c r="A6" s="1" t="s">
        <v>35</v>
      </c>
      <c r="B6" s="1" t="s">
        <v>36</v>
      </c>
      <c r="C6" s="1">
        <v>830.14499999999998</v>
      </c>
      <c r="D6" s="1">
        <v>566.904</v>
      </c>
      <c r="E6" s="1">
        <v>355.44600000000003</v>
      </c>
      <c r="F6" s="1">
        <v>829.35799999999995</v>
      </c>
      <c r="G6" s="10">
        <v>1</v>
      </c>
      <c r="H6" s="1">
        <v>50</v>
      </c>
      <c r="I6" s="1" t="s">
        <v>37</v>
      </c>
      <c r="J6" s="1">
        <v>353.3</v>
      </c>
      <c r="K6" s="1">
        <f t="shared" ref="K6:K37" si="2">E6-J6</f>
        <v>2.146000000000015</v>
      </c>
      <c r="L6" s="1"/>
      <c r="M6" s="1"/>
      <c r="N6" s="1"/>
      <c r="O6" s="1">
        <f>E6/5</f>
        <v>71.089200000000005</v>
      </c>
      <c r="P6" s="5"/>
      <c r="Q6" s="5"/>
      <c r="R6" s="1"/>
      <c r="S6" s="1">
        <f>(F6+N6+P6)/O6</f>
        <v>11.666441597317172</v>
      </c>
      <c r="T6" s="1">
        <f>(F6+N6)/O6</f>
        <v>11.666441597317172</v>
      </c>
      <c r="U6" s="1">
        <v>93.330200000000005</v>
      </c>
      <c r="V6" s="1">
        <v>80.022000000000006</v>
      </c>
      <c r="W6" s="1">
        <v>144.82320000000001</v>
      </c>
      <c r="X6" s="1">
        <v>143.60640000000001</v>
      </c>
      <c r="Y6" s="1">
        <v>27.6326</v>
      </c>
      <c r="Z6" s="1">
        <v>66.67179999999999</v>
      </c>
      <c r="AA6" s="1">
        <v>117.51560000000001</v>
      </c>
      <c r="AB6" s="1">
        <v>79.832999999999998</v>
      </c>
      <c r="AC6" s="1">
        <v>59.245800000000003</v>
      </c>
      <c r="AD6" s="1">
        <v>60.715400000000002</v>
      </c>
      <c r="AE6" s="1"/>
      <c r="AF6" s="1">
        <f t="shared" ref="AF6:AF13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35">
      <c r="A7" s="1" t="s">
        <v>38</v>
      </c>
      <c r="B7" s="1" t="s">
        <v>36</v>
      </c>
      <c r="C7" s="1">
        <v>476.346</v>
      </c>
      <c r="D7" s="1">
        <v>187.494</v>
      </c>
      <c r="E7" s="1">
        <v>245.137</v>
      </c>
      <c r="F7" s="1">
        <v>138.63900000000001</v>
      </c>
      <c r="G7" s="10">
        <v>1</v>
      </c>
      <c r="H7" s="1">
        <v>45</v>
      </c>
      <c r="I7" s="1" t="s">
        <v>37</v>
      </c>
      <c r="J7" s="1">
        <v>316.5</v>
      </c>
      <c r="K7" s="1">
        <f t="shared" si="2"/>
        <v>-71.363</v>
      </c>
      <c r="L7" s="1"/>
      <c r="M7" s="1"/>
      <c r="N7" s="1">
        <v>457.46140000000003</v>
      </c>
      <c r="O7" s="1">
        <f t="shared" ref="O7:O70" si="4">E7/5</f>
        <v>49.0274</v>
      </c>
      <c r="P7" s="5"/>
      <c r="Q7" s="5"/>
      <c r="R7" s="1"/>
      <c r="S7" s="1">
        <f t="shared" ref="S7:S70" si="5">(F7+N7+P7)/O7</f>
        <v>12.15851544238528</v>
      </c>
      <c r="T7" s="1">
        <f t="shared" ref="T7:T70" si="6">(F7+N7)/O7</f>
        <v>12.15851544238528</v>
      </c>
      <c r="U7" s="1">
        <v>77.212400000000002</v>
      </c>
      <c r="V7" s="1">
        <v>41.129399999999997</v>
      </c>
      <c r="W7" s="1">
        <v>55.119000000000007</v>
      </c>
      <c r="X7" s="1">
        <v>58.762999999999998</v>
      </c>
      <c r="Y7" s="1">
        <v>33.579599999999999</v>
      </c>
      <c r="Z7" s="1">
        <v>58.685000000000002</v>
      </c>
      <c r="AA7" s="1">
        <v>93.209199999999996</v>
      </c>
      <c r="AB7" s="1">
        <v>73.910799999999995</v>
      </c>
      <c r="AC7" s="1">
        <v>57.723199999999999</v>
      </c>
      <c r="AD7" s="1">
        <v>69.962000000000003</v>
      </c>
      <c r="AE7" s="1"/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35">
      <c r="A8" s="1" t="s">
        <v>39</v>
      </c>
      <c r="B8" s="1" t="s">
        <v>36</v>
      </c>
      <c r="C8" s="1">
        <v>895.33199999999999</v>
      </c>
      <c r="D8" s="1">
        <v>719.25699999999995</v>
      </c>
      <c r="E8" s="1">
        <v>596.14</v>
      </c>
      <c r="F8" s="1">
        <v>478.67399999999998</v>
      </c>
      <c r="G8" s="10">
        <v>1</v>
      </c>
      <c r="H8" s="1">
        <v>45</v>
      </c>
      <c r="I8" s="1" t="s">
        <v>37</v>
      </c>
      <c r="J8" s="1">
        <v>657.64499999999998</v>
      </c>
      <c r="K8" s="1">
        <f t="shared" si="2"/>
        <v>-61.504999999999995</v>
      </c>
      <c r="L8" s="1"/>
      <c r="M8" s="1"/>
      <c r="N8" s="1">
        <v>1300</v>
      </c>
      <c r="O8" s="1">
        <f t="shared" si="4"/>
        <v>119.22799999999999</v>
      </c>
      <c r="P8" s="5"/>
      <c r="Q8" s="5"/>
      <c r="R8" s="1"/>
      <c r="S8" s="1">
        <f t="shared" si="5"/>
        <v>14.918257456302211</v>
      </c>
      <c r="T8" s="1">
        <f t="shared" si="6"/>
        <v>14.918257456302211</v>
      </c>
      <c r="U8" s="1">
        <v>205.73759999999999</v>
      </c>
      <c r="V8" s="1">
        <v>109.92359999999999</v>
      </c>
      <c r="W8" s="1">
        <v>142.90219999999999</v>
      </c>
      <c r="X8" s="1">
        <v>153.07419999999999</v>
      </c>
      <c r="Y8" s="1">
        <v>115.43940000000001</v>
      </c>
      <c r="Z8" s="1">
        <v>139.3664</v>
      </c>
      <c r="AA8" s="1">
        <v>186.56360000000001</v>
      </c>
      <c r="AB8" s="1">
        <v>185.92160000000001</v>
      </c>
      <c r="AC8" s="1">
        <v>121.95059999999999</v>
      </c>
      <c r="AD8" s="1">
        <v>128.70160000000001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35">
      <c r="A9" s="1" t="s">
        <v>40</v>
      </c>
      <c r="B9" s="1" t="s">
        <v>41</v>
      </c>
      <c r="C9" s="1">
        <v>881</v>
      </c>
      <c r="D9" s="1">
        <v>534</v>
      </c>
      <c r="E9" s="1">
        <v>550</v>
      </c>
      <c r="F9" s="1">
        <v>630</v>
      </c>
      <c r="G9" s="10">
        <v>0.45</v>
      </c>
      <c r="H9" s="1">
        <v>45</v>
      </c>
      <c r="I9" s="1" t="s">
        <v>37</v>
      </c>
      <c r="J9" s="1">
        <v>572</v>
      </c>
      <c r="K9" s="1">
        <f t="shared" si="2"/>
        <v>-22</v>
      </c>
      <c r="L9" s="1"/>
      <c r="M9" s="1"/>
      <c r="N9" s="1">
        <v>405.99999999999989</v>
      </c>
      <c r="O9" s="1">
        <f t="shared" si="4"/>
        <v>110</v>
      </c>
      <c r="P9" s="5">
        <f t="shared" ref="P9:P11" si="7">10*O9-N9-F9</f>
        <v>64.000000000000114</v>
      </c>
      <c r="Q9" s="5"/>
      <c r="R9" s="1"/>
      <c r="S9" s="1">
        <f t="shared" si="5"/>
        <v>10</v>
      </c>
      <c r="T9" s="1">
        <f t="shared" si="6"/>
        <v>9.418181818181818</v>
      </c>
      <c r="U9" s="1">
        <v>136</v>
      </c>
      <c r="V9" s="1">
        <v>117.8</v>
      </c>
      <c r="W9" s="1">
        <v>121</v>
      </c>
      <c r="X9" s="1">
        <v>156.19999999999999</v>
      </c>
      <c r="Y9" s="1">
        <v>126.8</v>
      </c>
      <c r="Z9" s="1">
        <v>108.4</v>
      </c>
      <c r="AA9" s="1">
        <v>138.6</v>
      </c>
      <c r="AB9" s="1">
        <v>130.19999999999999</v>
      </c>
      <c r="AC9" s="1">
        <v>116.4</v>
      </c>
      <c r="AD9" s="1">
        <v>108</v>
      </c>
      <c r="AE9" s="1" t="s">
        <v>42</v>
      </c>
      <c r="AF9" s="1">
        <f t="shared" si="3"/>
        <v>28.80000000000005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35">
      <c r="A10" s="1" t="s">
        <v>43</v>
      </c>
      <c r="B10" s="1" t="s">
        <v>41</v>
      </c>
      <c r="C10" s="1">
        <v>1141.6289999999999</v>
      </c>
      <c r="D10" s="1">
        <v>1188</v>
      </c>
      <c r="E10" s="1">
        <v>1140.45</v>
      </c>
      <c r="F10" s="1">
        <v>817</v>
      </c>
      <c r="G10" s="10">
        <v>0.45</v>
      </c>
      <c r="H10" s="1">
        <v>45</v>
      </c>
      <c r="I10" s="1" t="s">
        <v>37</v>
      </c>
      <c r="J10" s="1">
        <v>1205</v>
      </c>
      <c r="K10" s="1">
        <f t="shared" si="2"/>
        <v>-64.549999999999955</v>
      </c>
      <c r="L10" s="1"/>
      <c r="M10" s="1"/>
      <c r="N10" s="1">
        <v>686.69799999999998</v>
      </c>
      <c r="O10" s="1">
        <f t="shared" si="4"/>
        <v>228.09</v>
      </c>
      <c r="P10" s="5">
        <f t="shared" si="7"/>
        <v>777.20200000000023</v>
      </c>
      <c r="Q10" s="5"/>
      <c r="R10" s="1"/>
      <c r="S10" s="1">
        <f t="shared" si="5"/>
        <v>10</v>
      </c>
      <c r="T10" s="1">
        <f t="shared" si="6"/>
        <v>6.5925643386382564</v>
      </c>
      <c r="U10" s="1">
        <v>223.09</v>
      </c>
      <c r="V10" s="1">
        <v>198.27420000000001</v>
      </c>
      <c r="W10" s="1">
        <v>205.67420000000001</v>
      </c>
      <c r="X10" s="1">
        <v>249.8</v>
      </c>
      <c r="Y10" s="1">
        <v>222.59</v>
      </c>
      <c r="Z10" s="1">
        <v>199.79</v>
      </c>
      <c r="AA10" s="1">
        <v>234.4</v>
      </c>
      <c r="AB10" s="1">
        <v>216.8</v>
      </c>
      <c r="AC10" s="1">
        <v>221.8</v>
      </c>
      <c r="AD10" s="1">
        <v>227.6</v>
      </c>
      <c r="AE10" s="1" t="s">
        <v>42</v>
      </c>
      <c r="AF10" s="1">
        <f t="shared" si="3"/>
        <v>349.74090000000012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35">
      <c r="A11" s="1" t="s">
        <v>44</v>
      </c>
      <c r="B11" s="1" t="s">
        <v>41</v>
      </c>
      <c r="C11" s="1">
        <v>213</v>
      </c>
      <c r="D11" s="1">
        <v>45</v>
      </c>
      <c r="E11" s="1">
        <v>89</v>
      </c>
      <c r="F11" s="1">
        <v>131</v>
      </c>
      <c r="G11" s="10">
        <v>0.17</v>
      </c>
      <c r="H11" s="1">
        <v>180</v>
      </c>
      <c r="I11" s="1" t="s">
        <v>37</v>
      </c>
      <c r="J11" s="1">
        <v>96</v>
      </c>
      <c r="K11" s="1">
        <f t="shared" si="2"/>
        <v>-7</v>
      </c>
      <c r="L11" s="1"/>
      <c r="M11" s="1"/>
      <c r="N11" s="1"/>
      <c r="O11" s="1">
        <f t="shared" si="4"/>
        <v>17.8</v>
      </c>
      <c r="P11" s="5">
        <f t="shared" si="7"/>
        <v>47</v>
      </c>
      <c r="Q11" s="5"/>
      <c r="R11" s="1"/>
      <c r="S11" s="1">
        <f t="shared" si="5"/>
        <v>10</v>
      </c>
      <c r="T11" s="1">
        <f t="shared" si="6"/>
        <v>7.3595505617977528</v>
      </c>
      <c r="U11" s="1">
        <v>15.2</v>
      </c>
      <c r="V11" s="1">
        <v>16.2</v>
      </c>
      <c r="W11" s="1">
        <v>24.4</v>
      </c>
      <c r="X11" s="1">
        <v>28.6</v>
      </c>
      <c r="Y11" s="1">
        <v>18.399999999999999</v>
      </c>
      <c r="Z11" s="1">
        <v>18.8</v>
      </c>
      <c r="AA11" s="1">
        <v>23.2</v>
      </c>
      <c r="AB11" s="1">
        <v>19.2</v>
      </c>
      <c r="AC11" s="1">
        <v>10</v>
      </c>
      <c r="AD11" s="1">
        <v>15.2</v>
      </c>
      <c r="AE11" s="1" t="s">
        <v>42</v>
      </c>
      <c r="AF11" s="1">
        <f t="shared" si="3"/>
        <v>7.99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35">
      <c r="A12" s="1" t="s">
        <v>45</v>
      </c>
      <c r="B12" s="1" t="s">
        <v>41</v>
      </c>
      <c r="C12" s="1">
        <v>15</v>
      </c>
      <c r="D12" s="1">
        <v>6</v>
      </c>
      <c r="E12" s="1">
        <v>3</v>
      </c>
      <c r="F12" s="1">
        <v>8</v>
      </c>
      <c r="G12" s="10">
        <v>0.3</v>
      </c>
      <c r="H12" s="1">
        <v>40</v>
      </c>
      <c r="I12" s="1" t="s">
        <v>37</v>
      </c>
      <c r="J12" s="1">
        <v>7</v>
      </c>
      <c r="K12" s="1">
        <f t="shared" si="2"/>
        <v>-4</v>
      </c>
      <c r="L12" s="1"/>
      <c r="M12" s="1"/>
      <c r="N12" s="1">
        <v>9</v>
      </c>
      <c r="O12" s="1">
        <f t="shared" si="4"/>
        <v>0.6</v>
      </c>
      <c r="P12" s="5"/>
      <c r="Q12" s="5"/>
      <c r="R12" s="1"/>
      <c r="S12" s="1">
        <f t="shared" si="5"/>
        <v>28.333333333333336</v>
      </c>
      <c r="T12" s="1">
        <f t="shared" si="6"/>
        <v>28.333333333333336</v>
      </c>
      <c r="U12" s="1">
        <v>2</v>
      </c>
      <c r="V12" s="1">
        <v>0.8</v>
      </c>
      <c r="W12" s="1">
        <v>1.4</v>
      </c>
      <c r="X12" s="1">
        <v>1.4</v>
      </c>
      <c r="Y12" s="1">
        <v>1</v>
      </c>
      <c r="Z12" s="1">
        <v>1.6</v>
      </c>
      <c r="AA12" s="1">
        <v>2.2000000000000002</v>
      </c>
      <c r="AB12" s="1">
        <v>1.4</v>
      </c>
      <c r="AC12" s="1">
        <v>2.4</v>
      </c>
      <c r="AD12" s="1">
        <v>2</v>
      </c>
      <c r="AE12" s="32" t="s">
        <v>82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35">
      <c r="A13" s="1" t="s">
        <v>46</v>
      </c>
      <c r="B13" s="1" t="s">
        <v>41</v>
      </c>
      <c r="C13" s="1">
        <v>393</v>
      </c>
      <c r="D13" s="1">
        <v>120</v>
      </c>
      <c r="E13" s="1">
        <v>156</v>
      </c>
      <c r="F13" s="1">
        <v>344</v>
      </c>
      <c r="G13" s="10">
        <v>0.17</v>
      </c>
      <c r="H13" s="1">
        <v>180</v>
      </c>
      <c r="I13" s="1" t="s">
        <v>37</v>
      </c>
      <c r="J13" s="1">
        <v>163</v>
      </c>
      <c r="K13" s="1">
        <f t="shared" si="2"/>
        <v>-7</v>
      </c>
      <c r="L13" s="1"/>
      <c r="M13" s="1"/>
      <c r="N13" s="1"/>
      <c r="O13" s="1">
        <f t="shared" si="4"/>
        <v>31.2</v>
      </c>
      <c r="P13" s="5"/>
      <c r="Q13" s="5"/>
      <c r="R13" s="1"/>
      <c r="S13" s="1">
        <f t="shared" si="5"/>
        <v>11.025641025641026</v>
      </c>
      <c r="T13" s="1">
        <f t="shared" si="6"/>
        <v>11.025641025641026</v>
      </c>
      <c r="U13" s="1">
        <v>28.4</v>
      </c>
      <c r="V13" s="1">
        <v>34</v>
      </c>
      <c r="W13" s="1">
        <v>49</v>
      </c>
      <c r="X13" s="1">
        <v>50.2</v>
      </c>
      <c r="Y13" s="1">
        <v>8.8000000000000007</v>
      </c>
      <c r="Z13" s="1">
        <v>16.8</v>
      </c>
      <c r="AA13" s="1">
        <v>37.799999999999997</v>
      </c>
      <c r="AB13" s="1">
        <v>31.4</v>
      </c>
      <c r="AC13" s="1">
        <v>17.8</v>
      </c>
      <c r="AD13" s="1">
        <v>17.600000000000001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35">
      <c r="A14" s="19" t="s">
        <v>47</v>
      </c>
      <c r="B14" s="19" t="s">
        <v>41</v>
      </c>
      <c r="C14" s="19"/>
      <c r="D14" s="19"/>
      <c r="E14" s="19"/>
      <c r="F14" s="19"/>
      <c r="G14" s="20">
        <v>0</v>
      </c>
      <c r="H14" s="19">
        <v>50</v>
      </c>
      <c r="I14" s="19" t="s">
        <v>37</v>
      </c>
      <c r="J14" s="19"/>
      <c r="K14" s="19">
        <f t="shared" si="2"/>
        <v>0</v>
      </c>
      <c r="L14" s="19"/>
      <c r="M14" s="19"/>
      <c r="N14" s="19"/>
      <c r="O14" s="19">
        <f t="shared" si="4"/>
        <v>0</v>
      </c>
      <c r="P14" s="21"/>
      <c r="Q14" s="21"/>
      <c r="R14" s="19"/>
      <c r="S14" s="19" t="e">
        <f t="shared" si="5"/>
        <v>#DIV/0!</v>
      </c>
      <c r="T14" s="19" t="e">
        <f t="shared" si="6"/>
        <v>#DIV/0!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 t="s">
        <v>48</v>
      </c>
      <c r="AF14" s="19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35">
      <c r="A15" s="1" t="s">
        <v>49</v>
      </c>
      <c r="B15" s="1" t="s">
        <v>41</v>
      </c>
      <c r="C15" s="1">
        <v>141</v>
      </c>
      <c r="D15" s="1">
        <v>18</v>
      </c>
      <c r="E15" s="1">
        <v>57</v>
      </c>
      <c r="F15" s="1">
        <v>94</v>
      </c>
      <c r="G15" s="10">
        <v>0.35</v>
      </c>
      <c r="H15" s="1">
        <v>50</v>
      </c>
      <c r="I15" s="1" t="s">
        <v>37</v>
      </c>
      <c r="J15" s="1">
        <v>58</v>
      </c>
      <c r="K15" s="1">
        <f t="shared" si="2"/>
        <v>-1</v>
      </c>
      <c r="L15" s="1"/>
      <c r="M15" s="1"/>
      <c r="N15" s="1"/>
      <c r="O15" s="1">
        <f t="shared" si="4"/>
        <v>11.4</v>
      </c>
      <c r="P15" s="5">
        <f t="shared" ref="P15:P19" si="8">10*O15-N15-F15</f>
        <v>20</v>
      </c>
      <c r="Q15" s="5"/>
      <c r="R15" s="1"/>
      <c r="S15" s="1">
        <f t="shared" si="5"/>
        <v>10</v>
      </c>
      <c r="T15" s="1">
        <f t="shared" si="6"/>
        <v>8.2456140350877192</v>
      </c>
      <c r="U15" s="1">
        <v>9.1999999999999993</v>
      </c>
      <c r="V15" s="1">
        <v>12.6</v>
      </c>
      <c r="W15" s="1">
        <v>15.6</v>
      </c>
      <c r="X15" s="1">
        <v>19</v>
      </c>
      <c r="Y15" s="1">
        <v>16</v>
      </c>
      <c r="Z15" s="1">
        <v>16.600000000000001</v>
      </c>
      <c r="AA15" s="1">
        <v>18.2</v>
      </c>
      <c r="AB15" s="1">
        <v>18.2</v>
      </c>
      <c r="AC15" s="1">
        <v>13.2</v>
      </c>
      <c r="AD15" s="1">
        <v>17.8</v>
      </c>
      <c r="AE15" s="1" t="s">
        <v>42</v>
      </c>
      <c r="AF15" s="1">
        <f>G15*P15</f>
        <v>7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35">
      <c r="A16" s="28" t="s">
        <v>50</v>
      </c>
      <c r="B16" s="28" t="s">
        <v>36</v>
      </c>
      <c r="C16" s="28">
        <v>2535.9319999999998</v>
      </c>
      <c r="D16" s="28">
        <v>2105.6</v>
      </c>
      <c r="E16" s="28">
        <v>1623.847</v>
      </c>
      <c r="F16" s="28">
        <v>2583.145</v>
      </c>
      <c r="G16" s="29">
        <v>1</v>
      </c>
      <c r="H16" s="28">
        <v>55</v>
      </c>
      <c r="I16" s="28" t="s">
        <v>37</v>
      </c>
      <c r="J16" s="28">
        <v>2087.8200000000002</v>
      </c>
      <c r="K16" s="28">
        <f t="shared" si="2"/>
        <v>-463.97300000000018</v>
      </c>
      <c r="L16" s="28"/>
      <c r="M16" s="28"/>
      <c r="N16" s="28"/>
      <c r="O16" s="28">
        <f t="shared" si="4"/>
        <v>324.76940000000002</v>
      </c>
      <c r="P16" s="30">
        <f>8*O16-N16-F16</f>
        <v>15.010200000000168</v>
      </c>
      <c r="Q16" s="30"/>
      <c r="R16" s="28"/>
      <c r="S16" s="28">
        <f t="shared" si="5"/>
        <v>8</v>
      </c>
      <c r="T16" s="28">
        <f t="shared" si="6"/>
        <v>7.9537819757649579</v>
      </c>
      <c r="U16" s="28">
        <v>301.13979999999998</v>
      </c>
      <c r="V16" s="28">
        <v>383.67419999999998</v>
      </c>
      <c r="W16" s="28">
        <v>451.68860000000012</v>
      </c>
      <c r="X16" s="28">
        <v>473.6454</v>
      </c>
      <c r="Y16" s="28">
        <v>323.50799999999998</v>
      </c>
      <c r="Z16" s="28">
        <v>265.98200000000003</v>
      </c>
      <c r="AA16" s="28">
        <v>309.67579999999998</v>
      </c>
      <c r="AB16" s="28">
        <v>255.84819999999999</v>
      </c>
      <c r="AC16" s="28">
        <v>191.62459999999999</v>
      </c>
      <c r="AD16" s="28">
        <v>192.91239999999999</v>
      </c>
      <c r="AE16" s="28" t="s">
        <v>51</v>
      </c>
      <c r="AF16" s="28">
        <f>G16*P16</f>
        <v>15.010200000000168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35">
      <c r="A17" s="28" t="s">
        <v>52</v>
      </c>
      <c r="B17" s="28" t="s">
        <v>36</v>
      </c>
      <c r="C17" s="28">
        <v>4030.067</v>
      </c>
      <c r="D17" s="28">
        <v>1273.1110000000001</v>
      </c>
      <c r="E17" s="28">
        <v>2908.895</v>
      </c>
      <c r="F17" s="28">
        <v>1915.0440000000001</v>
      </c>
      <c r="G17" s="29">
        <v>1</v>
      </c>
      <c r="H17" s="28">
        <v>50</v>
      </c>
      <c r="I17" s="28" t="s">
        <v>37</v>
      </c>
      <c r="J17" s="28">
        <v>2934</v>
      </c>
      <c r="K17" s="28">
        <f t="shared" si="2"/>
        <v>-25.105000000000018</v>
      </c>
      <c r="L17" s="28"/>
      <c r="M17" s="28"/>
      <c r="N17" s="28"/>
      <c r="O17" s="28">
        <f t="shared" si="4"/>
        <v>581.779</v>
      </c>
      <c r="P17" s="30">
        <f>7*O17-N17-F17</f>
        <v>2157.4089999999997</v>
      </c>
      <c r="Q17" s="30"/>
      <c r="R17" s="28"/>
      <c r="S17" s="28">
        <f t="shared" si="5"/>
        <v>6.9999999999999991</v>
      </c>
      <c r="T17" s="28">
        <f t="shared" si="6"/>
        <v>3.2917035506609902</v>
      </c>
      <c r="U17" s="28">
        <v>386.68200000000002</v>
      </c>
      <c r="V17" s="28">
        <v>436.22439999999989</v>
      </c>
      <c r="W17" s="28">
        <v>475.40159999999997</v>
      </c>
      <c r="X17" s="28">
        <v>605.65679999999998</v>
      </c>
      <c r="Y17" s="28">
        <v>436.65420000000012</v>
      </c>
      <c r="Z17" s="28">
        <v>331.19</v>
      </c>
      <c r="AA17" s="28">
        <v>378.8974</v>
      </c>
      <c r="AB17" s="28">
        <v>487.7704</v>
      </c>
      <c r="AC17" s="28">
        <v>198.90639999999999</v>
      </c>
      <c r="AD17" s="28">
        <v>144.25960000000001</v>
      </c>
      <c r="AE17" s="28" t="s">
        <v>51</v>
      </c>
      <c r="AF17" s="28">
        <f>G17*P17</f>
        <v>2157.4089999999997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35">
      <c r="A18" s="1" t="s">
        <v>53</v>
      </c>
      <c r="B18" s="1" t="s">
        <v>36</v>
      </c>
      <c r="C18" s="1">
        <v>168.66</v>
      </c>
      <c r="D18" s="1">
        <v>89.486000000000004</v>
      </c>
      <c r="E18" s="1">
        <v>136.51499999999999</v>
      </c>
      <c r="F18" s="1">
        <v>108.26600000000001</v>
      </c>
      <c r="G18" s="10">
        <v>1</v>
      </c>
      <c r="H18" s="1">
        <v>60</v>
      </c>
      <c r="I18" s="1" t="s">
        <v>37</v>
      </c>
      <c r="J18" s="1">
        <v>139.69999999999999</v>
      </c>
      <c r="K18" s="1">
        <f t="shared" si="2"/>
        <v>-3.1850000000000023</v>
      </c>
      <c r="L18" s="1"/>
      <c r="M18" s="1"/>
      <c r="N18" s="1"/>
      <c r="O18" s="1">
        <f t="shared" si="4"/>
        <v>27.302999999999997</v>
      </c>
      <c r="P18" s="5">
        <f t="shared" si="8"/>
        <v>164.76399999999995</v>
      </c>
      <c r="Q18" s="5"/>
      <c r="R18" s="1"/>
      <c r="S18" s="1">
        <f t="shared" si="5"/>
        <v>10</v>
      </c>
      <c r="T18" s="1">
        <f t="shared" si="6"/>
        <v>3.9653517928432778</v>
      </c>
      <c r="U18" s="1">
        <v>19.429400000000001</v>
      </c>
      <c r="V18" s="1">
        <v>23.8124</v>
      </c>
      <c r="W18" s="1">
        <v>25.540199999999999</v>
      </c>
      <c r="X18" s="1">
        <v>28.898199999999999</v>
      </c>
      <c r="Y18" s="1">
        <v>20.8932</v>
      </c>
      <c r="Z18" s="1">
        <v>20.330200000000001</v>
      </c>
      <c r="AA18" s="1">
        <v>25.581199999999999</v>
      </c>
      <c r="AB18" s="1">
        <v>24.363199999999999</v>
      </c>
      <c r="AC18" s="1">
        <v>20.079000000000001</v>
      </c>
      <c r="AD18" s="1">
        <v>22.504999999999999</v>
      </c>
      <c r="AE18" s="1"/>
      <c r="AF18" s="1">
        <f>G18*P18</f>
        <v>164.76399999999995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35">
      <c r="A19" s="1" t="s">
        <v>54</v>
      </c>
      <c r="B19" s="1" t="s">
        <v>36</v>
      </c>
      <c r="C19" s="1">
        <v>742.10199999999998</v>
      </c>
      <c r="D19" s="1">
        <v>2234.7809999999999</v>
      </c>
      <c r="E19" s="1">
        <v>980.27200000000005</v>
      </c>
      <c r="F19" s="1">
        <v>1898.288</v>
      </c>
      <c r="G19" s="10">
        <v>1</v>
      </c>
      <c r="H19" s="1">
        <v>60</v>
      </c>
      <c r="I19" s="1" t="s">
        <v>37</v>
      </c>
      <c r="J19" s="1">
        <v>1000.8</v>
      </c>
      <c r="K19" s="1">
        <f t="shared" si="2"/>
        <v>-20.527999999999906</v>
      </c>
      <c r="L19" s="1"/>
      <c r="M19" s="1"/>
      <c r="N19" s="1"/>
      <c r="O19" s="1">
        <f t="shared" si="4"/>
        <v>196.05440000000002</v>
      </c>
      <c r="P19" s="5">
        <f t="shared" si="8"/>
        <v>62.256000000000085</v>
      </c>
      <c r="Q19" s="5"/>
      <c r="R19" s="1"/>
      <c r="S19" s="1">
        <f t="shared" si="5"/>
        <v>10</v>
      </c>
      <c r="T19" s="1">
        <f t="shared" si="6"/>
        <v>9.6824554817438422</v>
      </c>
      <c r="U19" s="1">
        <v>219.8048</v>
      </c>
      <c r="V19" s="1">
        <v>358.10300000000001</v>
      </c>
      <c r="W19" s="1">
        <v>199.55439999999999</v>
      </c>
      <c r="X19" s="1">
        <v>202.4068</v>
      </c>
      <c r="Y19" s="1">
        <v>198.3862</v>
      </c>
      <c r="Z19" s="1">
        <v>206.941</v>
      </c>
      <c r="AA19" s="1">
        <v>247.0308</v>
      </c>
      <c r="AB19" s="1">
        <v>278.17700000000002</v>
      </c>
      <c r="AC19" s="1">
        <v>51.008600000000001</v>
      </c>
      <c r="AD19" s="1">
        <v>-0.26</v>
      </c>
      <c r="AE19" s="1"/>
      <c r="AF19" s="1">
        <f>G19*P19</f>
        <v>62.256000000000085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35">
      <c r="A20" s="19" t="s">
        <v>55</v>
      </c>
      <c r="B20" s="19" t="s">
        <v>36</v>
      </c>
      <c r="C20" s="19"/>
      <c r="D20" s="19"/>
      <c r="E20" s="19"/>
      <c r="F20" s="19"/>
      <c r="G20" s="20">
        <v>0</v>
      </c>
      <c r="H20" s="19">
        <v>60</v>
      </c>
      <c r="I20" s="19" t="s">
        <v>37</v>
      </c>
      <c r="J20" s="19"/>
      <c r="K20" s="19">
        <f t="shared" si="2"/>
        <v>0</v>
      </c>
      <c r="L20" s="19"/>
      <c r="M20" s="19"/>
      <c r="N20" s="19"/>
      <c r="O20" s="19">
        <f t="shared" si="4"/>
        <v>0</v>
      </c>
      <c r="P20" s="21"/>
      <c r="Q20" s="21"/>
      <c r="R20" s="19"/>
      <c r="S20" s="19" t="e">
        <f t="shared" si="5"/>
        <v>#DIV/0!</v>
      </c>
      <c r="T20" s="19" t="e">
        <f t="shared" si="6"/>
        <v>#DIV/0!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 t="s">
        <v>48</v>
      </c>
      <c r="AF20" s="19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35">
      <c r="A21" s="33" t="s">
        <v>56</v>
      </c>
      <c r="B21" s="25" t="s">
        <v>36</v>
      </c>
      <c r="C21" s="25">
        <v>3342.2260000000001</v>
      </c>
      <c r="D21" s="25">
        <v>3556.84</v>
      </c>
      <c r="E21" s="25">
        <v>3431.0309999999999</v>
      </c>
      <c r="F21" s="25">
        <v>2705.1060000000002</v>
      </c>
      <c r="G21" s="26">
        <v>1</v>
      </c>
      <c r="H21" s="25">
        <v>60</v>
      </c>
      <c r="I21" s="25" t="s">
        <v>37</v>
      </c>
      <c r="J21" s="25">
        <v>3406.4009999999998</v>
      </c>
      <c r="K21" s="25">
        <f t="shared" si="2"/>
        <v>24.630000000000109</v>
      </c>
      <c r="L21" s="25"/>
      <c r="M21" s="25"/>
      <c r="N21" s="25">
        <v>200</v>
      </c>
      <c r="O21" s="25">
        <f t="shared" si="4"/>
        <v>686.20619999999997</v>
      </c>
      <c r="P21" s="27">
        <f>10*O21-N21-F21</f>
        <v>3956.9559999999997</v>
      </c>
      <c r="Q21" s="27"/>
      <c r="R21" s="25"/>
      <c r="S21" s="25">
        <f t="shared" si="5"/>
        <v>10</v>
      </c>
      <c r="T21" s="25">
        <f t="shared" si="6"/>
        <v>4.233575855187552</v>
      </c>
      <c r="U21" s="25">
        <v>491.83839999999998</v>
      </c>
      <c r="V21" s="25">
        <v>547.68860000000006</v>
      </c>
      <c r="W21" s="25">
        <v>673.61239999999998</v>
      </c>
      <c r="X21" s="25">
        <v>630.01919999999996</v>
      </c>
      <c r="Y21" s="25">
        <v>420.90260000000001</v>
      </c>
      <c r="Z21" s="25">
        <v>481.16199999999998</v>
      </c>
      <c r="AA21" s="25">
        <v>613.34539999999993</v>
      </c>
      <c r="AB21" s="25">
        <v>557.88040000000001</v>
      </c>
      <c r="AC21" s="25">
        <v>448.46220000000011</v>
      </c>
      <c r="AD21" s="25">
        <v>461.45100000000002</v>
      </c>
      <c r="AE21" s="25" t="s">
        <v>57</v>
      </c>
      <c r="AF21" s="25">
        <f>G21*P21</f>
        <v>3956.9559999999997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35">
      <c r="A22" s="15" t="s">
        <v>58</v>
      </c>
      <c r="B22" s="15" t="s">
        <v>36</v>
      </c>
      <c r="C22" s="15">
        <v>-4.9790000000000001</v>
      </c>
      <c r="D22" s="15"/>
      <c r="E22" s="15"/>
      <c r="F22" s="24">
        <v>-4.9790000000000001</v>
      </c>
      <c r="G22" s="16">
        <v>0</v>
      </c>
      <c r="H22" s="15" t="e">
        <v>#N/A</v>
      </c>
      <c r="I22" s="15" t="s">
        <v>59</v>
      </c>
      <c r="J22" s="15"/>
      <c r="K22" s="15">
        <f t="shared" si="2"/>
        <v>0</v>
      </c>
      <c r="L22" s="15"/>
      <c r="M22" s="15"/>
      <c r="N22" s="15"/>
      <c r="O22" s="15">
        <f t="shared" si="4"/>
        <v>0</v>
      </c>
      <c r="P22" s="17"/>
      <c r="Q22" s="17"/>
      <c r="R22" s="15"/>
      <c r="S22" s="15" t="e">
        <f t="shared" si="5"/>
        <v>#DIV/0!</v>
      </c>
      <c r="T22" s="15" t="e">
        <f t="shared" si="6"/>
        <v>#DIV/0!</v>
      </c>
      <c r="U22" s="15">
        <v>0</v>
      </c>
      <c r="V22" s="15">
        <v>0.49459999999999998</v>
      </c>
      <c r="W22" s="15">
        <v>0.50119999999999998</v>
      </c>
      <c r="X22" s="15">
        <v>0.50119999999999998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 t="s">
        <v>60</v>
      </c>
      <c r="AF22" s="1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35">
      <c r="A23" s="33" t="s">
        <v>61</v>
      </c>
      <c r="B23" s="25" t="s">
        <v>36</v>
      </c>
      <c r="C23" s="25">
        <v>795.09</v>
      </c>
      <c r="D23" s="25">
        <v>473.15699999999998</v>
      </c>
      <c r="E23" s="25">
        <v>485.72399999999999</v>
      </c>
      <c r="F23" s="25">
        <v>542.97400000000005</v>
      </c>
      <c r="G23" s="26">
        <v>1</v>
      </c>
      <c r="H23" s="25">
        <v>60</v>
      </c>
      <c r="I23" s="25" t="s">
        <v>37</v>
      </c>
      <c r="J23" s="25">
        <v>510.9</v>
      </c>
      <c r="K23" s="25">
        <f t="shared" si="2"/>
        <v>-25.175999999999988</v>
      </c>
      <c r="L23" s="25"/>
      <c r="M23" s="25"/>
      <c r="N23" s="25">
        <v>300</v>
      </c>
      <c r="O23" s="25">
        <f t="shared" si="4"/>
        <v>97.144800000000004</v>
      </c>
      <c r="P23" s="27">
        <f>11*O23-N23-F23</f>
        <v>225.61880000000008</v>
      </c>
      <c r="Q23" s="27">
        <v>500</v>
      </c>
      <c r="R23" s="25" t="s">
        <v>159</v>
      </c>
      <c r="S23" s="25">
        <f t="shared" si="5"/>
        <v>11</v>
      </c>
      <c r="T23" s="25">
        <f t="shared" si="6"/>
        <v>8.6774999794121772</v>
      </c>
      <c r="U23" s="25">
        <v>103.6504</v>
      </c>
      <c r="V23" s="25">
        <v>92.827399999999997</v>
      </c>
      <c r="W23" s="25">
        <v>112.0784</v>
      </c>
      <c r="X23" s="25">
        <v>119.7702</v>
      </c>
      <c r="Y23" s="25">
        <v>89.989800000000002</v>
      </c>
      <c r="Z23" s="25">
        <v>155.596</v>
      </c>
      <c r="AA23" s="25">
        <v>196.4144</v>
      </c>
      <c r="AB23" s="25">
        <v>181.04580000000001</v>
      </c>
      <c r="AC23" s="25">
        <v>199.16460000000001</v>
      </c>
      <c r="AD23" s="25">
        <v>176.94200000000001</v>
      </c>
      <c r="AE23" s="25" t="s">
        <v>62</v>
      </c>
      <c r="AF23" s="25">
        <f>G23*P23</f>
        <v>225.61880000000008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35">
      <c r="A24" s="33" t="s">
        <v>63</v>
      </c>
      <c r="B24" s="25" t="s">
        <v>36</v>
      </c>
      <c r="C24" s="25">
        <v>1070.511</v>
      </c>
      <c r="D24" s="25">
        <v>624.101</v>
      </c>
      <c r="E24" s="25">
        <v>557.78200000000004</v>
      </c>
      <c r="F24" s="25">
        <v>832.2</v>
      </c>
      <c r="G24" s="26">
        <v>1</v>
      </c>
      <c r="H24" s="25">
        <v>60</v>
      </c>
      <c r="I24" s="25" t="s">
        <v>37</v>
      </c>
      <c r="J24" s="25">
        <v>591.55999999999995</v>
      </c>
      <c r="K24" s="25">
        <f t="shared" si="2"/>
        <v>-33.777999999999906</v>
      </c>
      <c r="L24" s="25"/>
      <c r="M24" s="25"/>
      <c r="N24" s="25">
        <v>400</v>
      </c>
      <c r="O24" s="25">
        <f t="shared" si="4"/>
        <v>111.55640000000001</v>
      </c>
      <c r="P24" s="27"/>
      <c r="Q24" s="27">
        <v>200</v>
      </c>
      <c r="R24" s="25" t="s">
        <v>159</v>
      </c>
      <c r="S24" s="25">
        <f t="shared" si="5"/>
        <v>11.045533918269143</v>
      </c>
      <c r="T24" s="25">
        <f t="shared" si="6"/>
        <v>11.045533918269143</v>
      </c>
      <c r="U24" s="25">
        <v>146.03460000000001</v>
      </c>
      <c r="V24" s="25">
        <v>129.23740000000001</v>
      </c>
      <c r="W24" s="25">
        <v>169.82660000000001</v>
      </c>
      <c r="X24" s="25">
        <v>173.10380000000001</v>
      </c>
      <c r="Y24" s="25">
        <v>98.101399999999998</v>
      </c>
      <c r="Z24" s="25">
        <v>134.85120000000001</v>
      </c>
      <c r="AA24" s="25">
        <v>249.84399999999999</v>
      </c>
      <c r="AB24" s="25">
        <v>244.2072</v>
      </c>
      <c r="AC24" s="25">
        <v>212.26939999999999</v>
      </c>
      <c r="AD24" s="25">
        <v>197.78059999999999</v>
      </c>
      <c r="AE24" s="25" t="s">
        <v>64</v>
      </c>
      <c r="AF24" s="25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35">
      <c r="A25" s="28" t="s">
        <v>65</v>
      </c>
      <c r="B25" s="28" t="s">
        <v>36</v>
      </c>
      <c r="C25" s="28">
        <v>2313.4</v>
      </c>
      <c r="D25" s="28">
        <v>2498.4229999999998</v>
      </c>
      <c r="E25" s="28">
        <v>1381.9190000000001</v>
      </c>
      <c r="F25" s="28">
        <v>3087.6709999999998</v>
      </c>
      <c r="G25" s="29">
        <v>1</v>
      </c>
      <c r="H25" s="28">
        <v>60</v>
      </c>
      <c r="I25" s="28" t="s">
        <v>37</v>
      </c>
      <c r="J25" s="28">
        <v>1354.32</v>
      </c>
      <c r="K25" s="28">
        <f t="shared" si="2"/>
        <v>27.59900000000016</v>
      </c>
      <c r="L25" s="28"/>
      <c r="M25" s="28"/>
      <c r="N25" s="28"/>
      <c r="O25" s="28">
        <f t="shared" si="4"/>
        <v>276.38380000000001</v>
      </c>
      <c r="P25" s="30"/>
      <c r="Q25" s="30"/>
      <c r="R25" s="28"/>
      <c r="S25" s="28">
        <f t="shared" si="5"/>
        <v>11.171678658445249</v>
      </c>
      <c r="T25" s="28">
        <f t="shared" si="6"/>
        <v>11.171678658445249</v>
      </c>
      <c r="U25" s="28">
        <v>235.2038</v>
      </c>
      <c r="V25" s="28">
        <v>370.42840000000001</v>
      </c>
      <c r="W25" s="28">
        <v>503.1662</v>
      </c>
      <c r="X25" s="28">
        <v>431.20580000000001</v>
      </c>
      <c r="Y25" s="28">
        <v>186.85220000000001</v>
      </c>
      <c r="Z25" s="28">
        <v>220.1652</v>
      </c>
      <c r="AA25" s="28">
        <v>279.66579999999999</v>
      </c>
      <c r="AB25" s="28">
        <v>225.45820000000001</v>
      </c>
      <c r="AC25" s="28">
        <v>161.5008</v>
      </c>
      <c r="AD25" s="28">
        <v>161.37139999999999</v>
      </c>
      <c r="AE25" s="28" t="s">
        <v>51</v>
      </c>
      <c r="AF25" s="28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35">
      <c r="A26" s="19" t="s">
        <v>66</v>
      </c>
      <c r="B26" s="19" t="s">
        <v>36</v>
      </c>
      <c r="C26" s="19"/>
      <c r="D26" s="19"/>
      <c r="E26" s="19"/>
      <c r="F26" s="19"/>
      <c r="G26" s="20">
        <v>0</v>
      </c>
      <c r="H26" s="19">
        <v>30</v>
      </c>
      <c r="I26" s="19" t="s">
        <v>37</v>
      </c>
      <c r="J26" s="19"/>
      <c r="K26" s="19">
        <f t="shared" si="2"/>
        <v>0</v>
      </c>
      <c r="L26" s="19"/>
      <c r="M26" s="19"/>
      <c r="N26" s="19"/>
      <c r="O26" s="19">
        <f t="shared" si="4"/>
        <v>0</v>
      </c>
      <c r="P26" s="21"/>
      <c r="Q26" s="21"/>
      <c r="R26" s="19"/>
      <c r="S26" s="19" t="e">
        <f t="shared" si="5"/>
        <v>#DIV/0!</v>
      </c>
      <c r="T26" s="19" t="e">
        <f t="shared" si="6"/>
        <v>#DIV/0!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 t="s">
        <v>48</v>
      </c>
      <c r="AF26" s="19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35">
      <c r="A27" s="19" t="s">
        <v>67</v>
      </c>
      <c r="B27" s="19" t="s">
        <v>36</v>
      </c>
      <c r="C27" s="19"/>
      <c r="D27" s="19"/>
      <c r="E27" s="19"/>
      <c r="F27" s="19"/>
      <c r="G27" s="20">
        <v>0</v>
      </c>
      <c r="H27" s="19">
        <v>30</v>
      </c>
      <c r="I27" s="19" t="s">
        <v>37</v>
      </c>
      <c r="J27" s="19"/>
      <c r="K27" s="19">
        <f t="shared" si="2"/>
        <v>0</v>
      </c>
      <c r="L27" s="19"/>
      <c r="M27" s="19"/>
      <c r="N27" s="19"/>
      <c r="O27" s="19">
        <f t="shared" si="4"/>
        <v>0</v>
      </c>
      <c r="P27" s="21"/>
      <c r="Q27" s="21"/>
      <c r="R27" s="19"/>
      <c r="S27" s="19" t="e">
        <f t="shared" si="5"/>
        <v>#DIV/0!</v>
      </c>
      <c r="T27" s="19" t="e">
        <f t="shared" si="6"/>
        <v>#DIV/0!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 t="s">
        <v>48</v>
      </c>
      <c r="AF27" s="19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35">
      <c r="A28" s="1" t="s">
        <v>68</v>
      </c>
      <c r="B28" s="1" t="s">
        <v>36</v>
      </c>
      <c r="C28" s="1">
        <v>1049.6780000000001</v>
      </c>
      <c r="D28" s="1">
        <v>936.76499999999999</v>
      </c>
      <c r="E28" s="1">
        <v>713.48400000000004</v>
      </c>
      <c r="F28" s="1">
        <v>761.423</v>
      </c>
      <c r="G28" s="10">
        <v>1</v>
      </c>
      <c r="H28" s="1">
        <v>30</v>
      </c>
      <c r="I28" s="1" t="s">
        <v>37</v>
      </c>
      <c r="J28" s="1">
        <v>763.59</v>
      </c>
      <c r="K28" s="1">
        <f t="shared" si="2"/>
        <v>-50.105999999999995</v>
      </c>
      <c r="L28" s="1"/>
      <c r="M28" s="1"/>
      <c r="N28" s="1">
        <v>800</v>
      </c>
      <c r="O28" s="1">
        <f t="shared" si="4"/>
        <v>142.6968</v>
      </c>
      <c r="P28" s="5"/>
      <c r="Q28" s="5"/>
      <c r="R28" s="1"/>
      <c r="S28" s="1">
        <f t="shared" si="5"/>
        <v>10.942242573064007</v>
      </c>
      <c r="T28" s="1">
        <f t="shared" si="6"/>
        <v>10.942242573064007</v>
      </c>
      <c r="U28" s="1">
        <v>193.83279999999999</v>
      </c>
      <c r="V28" s="1">
        <v>148.1738</v>
      </c>
      <c r="W28" s="1">
        <v>156.25899999999999</v>
      </c>
      <c r="X28" s="1">
        <v>168.04759999999999</v>
      </c>
      <c r="Y28" s="1">
        <v>89.028800000000004</v>
      </c>
      <c r="Z28" s="1">
        <v>101.9406</v>
      </c>
      <c r="AA28" s="1">
        <v>165.51900000000001</v>
      </c>
      <c r="AB28" s="1">
        <v>160.80000000000001</v>
      </c>
      <c r="AC28" s="1">
        <v>102.601</v>
      </c>
      <c r="AD28" s="1">
        <v>110.65219999999999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35">
      <c r="A29" s="19" t="s">
        <v>69</v>
      </c>
      <c r="B29" s="19" t="s">
        <v>36</v>
      </c>
      <c r="C29" s="19"/>
      <c r="D29" s="19"/>
      <c r="E29" s="19"/>
      <c r="F29" s="19"/>
      <c r="G29" s="20">
        <v>0</v>
      </c>
      <c r="H29" s="19">
        <v>45</v>
      </c>
      <c r="I29" s="19" t="s">
        <v>37</v>
      </c>
      <c r="J29" s="19"/>
      <c r="K29" s="19">
        <f t="shared" si="2"/>
        <v>0</v>
      </c>
      <c r="L29" s="19"/>
      <c r="M29" s="19"/>
      <c r="N29" s="19"/>
      <c r="O29" s="19">
        <f t="shared" si="4"/>
        <v>0</v>
      </c>
      <c r="P29" s="21"/>
      <c r="Q29" s="21"/>
      <c r="R29" s="19"/>
      <c r="S29" s="19" t="e">
        <f t="shared" si="5"/>
        <v>#DIV/0!</v>
      </c>
      <c r="T29" s="19" t="e">
        <f t="shared" si="6"/>
        <v>#DIV/0!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 t="s">
        <v>48</v>
      </c>
      <c r="AF29" s="19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35">
      <c r="A30" s="19" t="s">
        <v>70</v>
      </c>
      <c r="B30" s="19" t="s">
        <v>36</v>
      </c>
      <c r="C30" s="19"/>
      <c r="D30" s="19"/>
      <c r="E30" s="19"/>
      <c r="F30" s="19"/>
      <c r="G30" s="20">
        <v>0</v>
      </c>
      <c r="H30" s="19">
        <v>40</v>
      </c>
      <c r="I30" s="19" t="s">
        <v>37</v>
      </c>
      <c r="J30" s="19"/>
      <c r="K30" s="19">
        <f t="shared" si="2"/>
        <v>0</v>
      </c>
      <c r="L30" s="19"/>
      <c r="M30" s="19"/>
      <c r="N30" s="19"/>
      <c r="O30" s="19">
        <f t="shared" si="4"/>
        <v>0</v>
      </c>
      <c r="P30" s="21"/>
      <c r="Q30" s="21"/>
      <c r="R30" s="19"/>
      <c r="S30" s="19" t="e">
        <f t="shared" si="5"/>
        <v>#DIV/0!</v>
      </c>
      <c r="T30" s="19" t="e">
        <f t="shared" si="6"/>
        <v>#DIV/0!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 t="s">
        <v>48</v>
      </c>
      <c r="AF30" s="19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35">
      <c r="A31" s="19" t="s">
        <v>71</v>
      </c>
      <c r="B31" s="19" t="s">
        <v>36</v>
      </c>
      <c r="C31" s="19"/>
      <c r="D31" s="19"/>
      <c r="E31" s="19"/>
      <c r="F31" s="19"/>
      <c r="G31" s="20">
        <v>0</v>
      </c>
      <c r="H31" s="19">
        <v>30</v>
      </c>
      <c r="I31" s="19" t="s">
        <v>37</v>
      </c>
      <c r="J31" s="19"/>
      <c r="K31" s="19">
        <f t="shared" si="2"/>
        <v>0</v>
      </c>
      <c r="L31" s="19"/>
      <c r="M31" s="19"/>
      <c r="N31" s="19"/>
      <c r="O31" s="19">
        <f t="shared" si="4"/>
        <v>0</v>
      </c>
      <c r="P31" s="21"/>
      <c r="Q31" s="21"/>
      <c r="R31" s="19"/>
      <c r="S31" s="19" t="e">
        <f t="shared" si="5"/>
        <v>#DIV/0!</v>
      </c>
      <c r="T31" s="19" t="e">
        <f t="shared" si="6"/>
        <v>#DIV/0!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 t="s">
        <v>48</v>
      </c>
      <c r="AF31" s="19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35">
      <c r="A32" s="19" t="s">
        <v>72</v>
      </c>
      <c r="B32" s="19" t="s">
        <v>36</v>
      </c>
      <c r="C32" s="19"/>
      <c r="D32" s="19"/>
      <c r="E32" s="19"/>
      <c r="F32" s="19"/>
      <c r="G32" s="20">
        <v>0</v>
      </c>
      <c r="H32" s="19">
        <v>50</v>
      </c>
      <c r="I32" s="19" t="s">
        <v>37</v>
      </c>
      <c r="J32" s="19"/>
      <c r="K32" s="19">
        <f t="shared" si="2"/>
        <v>0</v>
      </c>
      <c r="L32" s="19"/>
      <c r="M32" s="19"/>
      <c r="N32" s="19"/>
      <c r="O32" s="19">
        <f t="shared" si="4"/>
        <v>0</v>
      </c>
      <c r="P32" s="21"/>
      <c r="Q32" s="21"/>
      <c r="R32" s="19"/>
      <c r="S32" s="19" t="e">
        <f t="shared" si="5"/>
        <v>#DIV/0!</v>
      </c>
      <c r="T32" s="19" t="e">
        <f t="shared" si="6"/>
        <v>#DIV/0!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 t="s">
        <v>48</v>
      </c>
      <c r="AF32" s="19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35">
      <c r="A33" s="1" t="s">
        <v>73</v>
      </c>
      <c r="B33" s="1" t="s">
        <v>36</v>
      </c>
      <c r="C33" s="1">
        <v>56.069000000000003</v>
      </c>
      <c r="D33" s="1">
        <v>50.643000000000001</v>
      </c>
      <c r="E33" s="1">
        <v>2.7679999999999998</v>
      </c>
      <c r="F33" s="1">
        <v>98.441999999999993</v>
      </c>
      <c r="G33" s="10">
        <v>1</v>
      </c>
      <c r="H33" s="1">
        <v>50</v>
      </c>
      <c r="I33" s="1" t="s">
        <v>37</v>
      </c>
      <c r="J33" s="1">
        <v>2.2999999999999998</v>
      </c>
      <c r="K33" s="1">
        <f t="shared" si="2"/>
        <v>0.46799999999999997</v>
      </c>
      <c r="L33" s="1"/>
      <c r="M33" s="1"/>
      <c r="N33" s="1"/>
      <c r="O33" s="1">
        <f t="shared" si="4"/>
        <v>0.55359999999999998</v>
      </c>
      <c r="P33" s="5"/>
      <c r="Q33" s="5"/>
      <c r="R33" s="1"/>
      <c r="S33" s="1">
        <f t="shared" si="5"/>
        <v>177.82153179190752</v>
      </c>
      <c r="T33" s="1">
        <f t="shared" si="6"/>
        <v>177.82153179190752</v>
      </c>
      <c r="U33" s="1">
        <v>1.4683999999999999</v>
      </c>
      <c r="V33" s="1">
        <v>8.0381999999999998</v>
      </c>
      <c r="W33" s="1">
        <v>9.3176000000000005</v>
      </c>
      <c r="X33" s="1">
        <v>9.8653999999999993</v>
      </c>
      <c r="Y33" s="1">
        <v>0.91439999999999999</v>
      </c>
      <c r="Z33" s="1">
        <v>1.0972</v>
      </c>
      <c r="AA33" s="1">
        <v>4.3933999999999997</v>
      </c>
      <c r="AB33" s="1">
        <v>3.6627999999999998</v>
      </c>
      <c r="AC33" s="1">
        <v>0.53979999999999995</v>
      </c>
      <c r="AD33" s="1">
        <v>0.90480000000000005</v>
      </c>
      <c r="AE33" s="18" t="s">
        <v>154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35">
      <c r="A34" s="1" t="s">
        <v>74</v>
      </c>
      <c r="B34" s="1" t="s">
        <v>41</v>
      </c>
      <c r="C34" s="1">
        <v>1229</v>
      </c>
      <c r="D34" s="1">
        <v>1026</v>
      </c>
      <c r="E34" s="1">
        <v>1068</v>
      </c>
      <c r="F34" s="1">
        <v>773</v>
      </c>
      <c r="G34" s="10">
        <v>0.4</v>
      </c>
      <c r="H34" s="1">
        <v>45</v>
      </c>
      <c r="I34" s="1" t="s">
        <v>37</v>
      </c>
      <c r="J34" s="1">
        <v>1115</v>
      </c>
      <c r="K34" s="1">
        <f t="shared" si="2"/>
        <v>-47</v>
      </c>
      <c r="L34" s="1"/>
      <c r="M34" s="1"/>
      <c r="N34" s="1">
        <v>750</v>
      </c>
      <c r="O34" s="1">
        <f t="shared" si="4"/>
        <v>213.6</v>
      </c>
      <c r="P34" s="5">
        <f t="shared" ref="P34:P36" si="9">10*O34-N34-F34</f>
        <v>613</v>
      </c>
      <c r="Q34" s="5"/>
      <c r="R34" s="1"/>
      <c r="S34" s="1">
        <f t="shared" si="5"/>
        <v>10</v>
      </c>
      <c r="T34" s="1">
        <f t="shared" si="6"/>
        <v>7.130149812734083</v>
      </c>
      <c r="U34" s="1">
        <v>222.2</v>
      </c>
      <c r="V34" s="1">
        <v>185</v>
      </c>
      <c r="W34" s="1">
        <v>197</v>
      </c>
      <c r="X34" s="1">
        <v>218.6</v>
      </c>
      <c r="Y34" s="1">
        <v>162.19999999999999</v>
      </c>
      <c r="Z34" s="1">
        <v>180.6</v>
      </c>
      <c r="AA34" s="1">
        <v>218.2</v>
      </c>
      <c r="AB34" s="1">
        <v>206.2</v>
      </c>
      <c r="AC34" s="1">
        <v>218.2</v>
      </c>
      <c r="AD34" s="1">
        <v>193.4</v>
      </c>
      <c r="AE34" s="1" t="s">
        <v>42</v>
      </c>
      <c r="AF34" s="1">
        <f>G34*P34</f>
        <v>245.20000000000002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35">
      <c r="A35" s="1" t="s">
        <v>75</v>
      </c>
      <c r="B35" s="1" t="s">
        <v>41</v>
      </c>
      <c r="C35" s="1">
        <v>398</v>
      </c>
      <c r="D35" s="1">
        <v>332</v>
      </c>
      <c r="E35" s="1">
        <v>186</v>
      </c>
      <c r="F35" s="1">
        <v>287</v>
      </c>
      <c r="G35" s="10">
        <v>0.45</v>
      </c>
      <c r="H35" s="1">
        <v>50</v>
      </c>
      <c r="I35" s="22" t="s">
        <v>76</v>
      </c>
      <c r="J35" s="1">
        <v>606</v>
      </c>
      <c r="K35" s="1">
        <f t="shared" si="2"/>
        <v>-420</v>
      </c>
      <c r="L35" s="1"/>
      <c r="M35" s="1"/>
      <c r="N35" s="1">
        <v>250</v>
      </c>
      <c r="O35" s="1">
        <f t="shared" si="4"/>
        <v>37.200000000000003</v>
      </c>
      <c r="P35" s="5">
        <v>150</v>
      </c>
      <c r="Q35" s="5"/>
      <c r="R35" s="1"/>
      <c r="S35" s="1">
        <f t="shared" si="5"/>
        <v>18.467741935483868</v>
      </c>
      <c r="T35" s="1">
        <f t="shared" si="6"/>
        <v>14.43548387096774</v>
      </c>
      <c r="U35" s="1">
        <v>259.60000000000002</v>
      </c>
      <c r="V35" s="1">
        <v>355.8</v>
      </c>
      <c r="W35" s="1">
        <v>181</v>
      </c>
      <c r="X35" s="1">
        <v>102.2</v>
      </c>
      <c r="Y35" s="1">
        <v>117.4</v>
      </c>
      <c r="Z35" s="1">
        <v>136.4</v>
      </c>
      <c r="AA35" s="1">
        <v>53.8</v>
      </c>
      <c r="AB35" s="1">
        <v>49.6</v>
      </c>
      <c r="AC35" s="1">
        <v>47</v>
      </c>
      <c r="AD35" s="1">
        <v>52.4</v>
      </c>
      <c r="AE35" s="1" t="s">
        <v>42</v>
      </c>
      <c r="AF35" s="1">
        <f>G35*P35</f>
        <v>67.5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35">
      <c r="A36" s="1" t="s">
        <v>77</v>
      </c>
      <c r="B36" s="1" t="s">
        <v>41</v>
      </c>
      <c r="C36" s="1">
        <v>840</v>
      </c>
      <c r="D36" s="1">
        <v>936</v>
      </c>
      <c r="E36" s="1">
        <v>860</v>
      </c>
      <c r="F36" s="1">
        <v>549</v>
      </c>
      <c r="G36" s="10">
        <v>0.4</v>
      </c>
      <c r="H36" s="1">
        <v>45</v>
      </c>
      <c r="I36" s="1" t="s">
        <v>37</v>
      </c>
      <c r="J36" s="1">
        <v>903</v>
      </c>
      <c r="K36" s="1">
        <f t="shared" si="2"/>
        <v>-43</v>
      </c>
      <c r="L36" s="1"/>
      <c r="M36" s="1"/>
      <c r="N36" s="1">
        <v>750</v>
      </c>
      <c r="O36" s="1">
        <f t="shared" si="4"/>
        <v>172</v>
      </c>
      <c r="P36" s="5">
        <f t="shared" si="9"/>
        <v>421</v>
      </c>
      <c r="Q36" s="5"/>
      <c r="R36" s="1"/>
      <c r="S36" s="1">
        <f t="shared" si="5"/>
        <v>10</v>
      </c>
      <c r="T36" s="1">
        <f t="shared" si="6"/>
        <v>7.5523255813953485</v>
      </c>
      <c r="U36" s="1">
        <v>185.6</v>
      </c>
      <c r="V36" s="1">
        <v>141.80000000000001</v>
      </c>
      <c r="W36" s="1">
        <v>150.19999999999999</v>
      </c>
      <c r="X36" s="1">
        <v>156.6</v>
      </c>
      <c r="Y36" s="1">
        <v>118</v>
      </c>
      <c r="Z36" s="1">
        <v>151.4</v>
      </c>
      <c r="AA36" s="1">
        <v>163.19999999999999</v>
      </c>
      <c r="AB36" s="1">
        <v>157.4</v>
      </c>
      <c r="AC36" s="1">
        <v>171.2</v>
      </c>
      <c r="AD36" s="1">
        <v>127.2</v>
      </c>
      <c r="AE36" s="1"/>
      <c r="AF36" s="1">
        <f>G36*P36</f>
        <v>168.4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35">
      <c r="A37" s="1" t="s">
        <v>78</v>
      </c>
      <c r="B37" s="1" t="s">
        <v>36</v>
      </c>
      <c r="C37" s="1">
        <v>233.768</v>
      </c>
      <c r="D37" s="1">
        <v>364.66</v>
      </c>
      <c r="E37" s="1">
        <v>205.191</v>
      </c>
      <c r="F37" s="1">
        <v>245.09299999999999</v>
      </c>
      <c r="G37" s="10">
        <v>1</v>
      </c>
      <c r="H37" s="1">
        <v>45</v>
      </c>
      <c r="I37" s="1" t="s">
        <v>37</v>
      </c>
      <c r="J37" s="1">
        <v>422.48</v>
      </c>
      <c r="K37" s="1">
        <f t="shared" si="2"/>
        <v>-217.28900000000002</v>
      </c>
      <c r="L37" s="1"/>
      <c r="M37" s="1"/>
      <c r="N37" s="1">
        <v>360.44799999999998</v>
      </c>
      <c r="O37" s="1">
        <f t="shared" si="4"/>
        <v>41.038200000000003</v>
      </c>
      <c r="P37" s="5"/>
      <c r="Q37" s="5"/>
      <c r="R37" s="1"/>
      <c r="S37" s="1">
        <f t="shared" si="5"/>
        <v>14.755544833837739</v>
      </c>
      <c r="T37" s="1">
        <f t="shared" si="6"/>
        <v>14.755544833837739</v>
      </c>
      <c r="U37" s="1">
        <v>70.729799999999997</v>
      </c>
      <c r="V37" s="1">
        <v>51.452599999999997</v>
      </c>
      <c r="W37" s="1">
        <v>43.813600000000001</v>
      </c>
      <c r="X37" s="1">
        <v>51.654999999999987</v>
      </c>
      <c r="Y37" s="1">
        <v>49.601599999999998</v>
      </c>
      <c r="Z37" s="1">
        <v>64.675399999999996</v>
      </c>
      <c r="AA37" s="1">
        <v>61.989999999999988</v>
      </c>
      <c r="AB37" s="1">
        <v>41.518000000000001</v>
      </c>
      <c r="AC37" s="1">
        <v>30.319199999999999</v>
      </c>
      <c r="AD37" s="1">
        <v>49.366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35">
      <c r="A38" s="19" t="s">
        <v>79</v>
      </c>
      <c r="B38" s="19" t="s">
        <v>41</v>
      </c>
      <c r="C38" s="19"/>
      <c r="D38" s="19">
        <v>1</v>
      </c>
      <c r="E38" s="19">
        <v>1</v>
      </c>
      <c r="F38" s="19"/>
      <c r="G38" s="20">
        <v>0</v>
      </c>
      <c r="H38" s="19">
        <v>45</v>
      </c>
      <c r="I38" s="19" t="s">
        <v>37</v>
      </c>
      <c r="J38" s="19"/>
      <c r="K38" s="19">
        <f t="shared" ref="K38:K69" si="10">E38-J38</f>
        <v>1</v>
      </c>
      <c r="L38" s="19"/>
      <c r="M38" s="19"/>
      <c r="N38" s="19"/>
      <c r="O38" s="19">
        <f t="shared" si="4"/>
        <v>0.2</v>
      </c>
      <c r="P38" s="21"/>
      <c r="Q38" s="21"/>
      <c r="R38" s="19"/>
      <c r="S38" s="19">
        <f t="shared" si="5"/>
        <v>0</v>
      </c>
      <c r="T38" s="19">
        <f t="shared" si="6"/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 t="s">
        <v>48</v>
      </c>
      <c r="AF38" s="19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35">
      <c r="A39" s="33" t="s">
        <v>80</v>
      </c>
      <c r="B39" s="25" t="s">
        <v>41</v>
      </c>
      <c r="C39" s="25">
        <v>197</v>
      </c>
      <c r="D39" s="25">
        <v>252</v>
      </c>
      <c r="E39" s="25">
        <v>145</v>
      </c>
      <c r="F39" s="25">
        <v>202</v>
      </c>
      <c r="G39" s="26">
        <v>0.35</v>
      </c>
      <c r="H39" s="25">
        <v>40</v>
      </c>
      <c r="I39" s="25" t="s">
        <v>37</v>
      </c>
      <c r="J39" s="25">
        <v>189</v>
      </c>
      <c r="K39" s="25">
        <f t="shared" si="10"/>
        <v>-44</v>
      </c>
      <c r="L39" s="25"/>
      <c r="M39" s="25"/>
      <c r="N39" s="25">
        <v>200</v>
      </c>
      <c r="O39" s="25">
        <f t="shared" si="4"/>
        <v>29</v>
      </c>
      <c r="P39" s="27"/>
      <c r="Q39" s="27"/>
      <c r="R39" s="25"/>
      <c r="S39" s="25">
        <f t="shared" si="5"/>
        <v>13.862068965517242</v>
      </c>
      <c r="T39" s="25">
        <f t="shared" si="6"/>
        <v>13.862068965517242</v>
      </c>
      <c r="U39" s="25">
        <v>46.4</v>
      </c>
      <c r="V39" s="25">
        <v>35</v>
      </c>
      <c r="W39" s="25">
        <v>33.6</v>
      </c>
      <c r="X39" s="25">
        <v>34.200000000000003</v>
      </c>
      <c r="Y39" s="25">
        <v>31</v>
      </c>
      <c r="Z39" s="25">
        <v>31.4</v>
      </c>
      <c r="AA39" s="25">
        <v>57.8</v>
      </c>
      <c r="AB39" s="25">
        <v>60.6</v>
      </c>
      <c r="AC39" s="25">
        <v>38.4</v>
      </c>
      <c r="AD39" s="25">
        <v>35.6</v>
      </c>
      <c r="AE39" s="25" t="s">
        <v>62</v>
      </c>
      <c r="AF39" s="25">
        <f t="shared" ref="AF39:AF47" si="11"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35">
      <c r="A40" s="1" t="s">
        <v>81</v>
      </c>
      <c r="B40" s="1" t="s">
        <v>36</v>
      </c>
      <c r="C40" s="1">
        <v>133.06399999999999</v>
      </c>
      <c r="D40" s="1">
        <v>69.394999999999996</v>
      </c>
      <c r="E40" s="1">
        <v>52.869</v>
      </c>
      <c r="F40" s="1">
        <v>143.13499999999999</v>
      </c>
      <c r="G40" s="10">
        <v>1</v>
      </c>
      <c r="H40" s="1">
        <v>40</v>
      </c>
      <c r="I40" s="1" t="s">
        <v>37</v>
      </c>
      <c r="J40" s="1">
        <v>61.5</v>
      </c>
      <c r="K40" s="1">
        <f t="shared" si="10"/>
        <v>-8.6310000000000002</v>
      </c>
      <c r="L40" s="1"/>
      <c r="M40" s="1"/>
      <c r="N40" s="1"/>
      <c r="O40" s="1">
        <f t="shared" si="4"/>
        <v>10.5738</v>
      </c>
      <c r="P40" s="5"/>
      <c r="Q40" s="5"/>
      <c r="R40" s="1"/>
      <c r="S40" s="1">
        <f t="shared" si="5"/>
        <v>13.536760672605874</v>
      </c>
      <c r="T40" s="1">
        <f t="shared" si="6"/>
        <v>13.536760672605874</v>
      </c>
      <c r="U40" s="1">
        <v>1.5162</v>
      </c>
      <c r="V40" s="1">
        <v>10.4338</v>
      </c>
      <c r="W40" s="1">
        <v>18.038399999999999</v>
      </c>
      <c r="X40" s="1">
        <v>18.572199999999999</v>
      </c>
      <c r="Y40" s="1">
        <v>11.1318</v>
      </c>
      <c r="Z40" s="1">
        <v>11.5136</v>
      </c>
      <c r="AA40" s="1">
        <v>11.375400000000001</v>
      </c>
      <c r="AB40" s="1">
        <v>18.8828</v>
      </c>
      <c r="AC40" s="1">
        <v>17.446200000000001</v>
      </c>
      <c r="AD40" s="1">
        <v>10.131399999999999</v>
      </c>
      <c r="AE40" s="18" t="s">
        <v>140</v>
      </c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35">
      <c r="A41" s="1" t="s">
        <v>83</v>
      </c>
      <c r="B41" s="1" t="s">
        <v>41</v>
      </c>
      <c r="C41" s="1">
        <v>294</v>
      </c>
      <c r="D41" s="1">
        <v>216</v>
      </c>
      <c r="E41" s="1">
        <v>245</v>
      </c>
      <c r="F41" s="1">
        <v>138</v>
      </c>
      <c r="G41" s="10">
        <v>0.4</v>
      </c>
      <c r="H41" s="1">
        <v>40</v>
      </c>
      <c r="I41" s="1" t="s">
        <v>37</v>
      </c>
      <c r="J41" s="1">
        <v>298</v>
      </c>
      <c r="K41" s="1">
        <f t="shared" si="10"/>
        <v>-53</v>
      </c>
      <c r="L41" s="1"/>
      <c r="M41" s="1"/>
      <c r="N41" s="1">
        <v>225.6</v>
      </c>
      <c r="O41" s="1">
        <f t="shared" si="4"/>
        <v>49</v>
      </c>
      <c r="P41" s="5">
        <f t="shared" ref="P41:P47" si="12">10*O41-N41-F41</f>
        <v>126.39999999999998</v>
      </c>
      <c r="Q41" s="5"/>
      <c r="R41" s="1"/>
      <c r="S41" s="1">
        <f t="shared" si="5"/>
        <v>10</v>
      </c>
      <c r="T41" s="1">
        <f t="shared" si="6"/>
        <v>7.4204081632653063</v>
      </c>
      <c r="U41" s="1">
        <v>52.6</v>
      </c>
      <c r="V41" s="1">
        <v>40.6</v>
      </c>
      <c r="W41" s="1">
        <v>40</v>
      </c>
      <c r="X41" s="1">
        <v>41.6</v>
      </c>
      <c r="Y41" s="1">
        <v>38.799999999999997</v>
      </c>
      <c r="Z41" s="1">
        <v>64.8</v>
      </c>
      <c r="AA41" s="1">
        <v>71.2</v>
      </c>
      <c r="AB41" s="1">
        <v>50</v>
      </c>
      <c r="AC41" s="1">
        <v>67</v>
      </c>
      <c r="AD41" s="1">
        <v>77</v>
      </c>
      <c r="AE41" s="1"/>
      <c r="AF41" s="1">
        <f t="shared" si="11"/>
        <v>50.559999999999995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35">
      <c r="A42" s="1" t="s">
        <v>84</v>
      </c>
      <c r="B42" s="1" t="s">
        <v>41</v>
      </c>
      <c r="C42" s="1">
        <v>516</v>
      </c>
      <c r="D42" s="1">
        <v>336</v>
      </c>
      <c r="E42" s="1">
        <v>449</v>
      </c>
      <c r="F42" s="1">
        <v>227</v>
      </c>
      <c r="G42" s="10">
        <v>0.4</v>
      </c>
      <c r="H42" s="1">
        <v>45</v>
      </c>
      <c r="I42" s="1" t="s">
        <v>37</v>
      </c>
      <c r="J42" s="1">
        <v>503</v>
      </c>
      <c r="K42" s="1">
        <f t="shared" si="10"/>
        <v>-54</v>
      </c>
      <c r="L42" s="1"/>
      <c r="M42" s="1"/>
      <c r="N42" s="1">
        <v>323</v>
      </c>
      <c r="O42" s="1">
        <f t="shared" si="4"/>
        <v>89.8</v>
      </c>
      <c r="P42" s="5">
        <f t="shared" si="12"/>
        <v>348</v>
      </c>
      <c r="Q42" s="5"/>
      <c r="R42" s="1"/>
      <c r="S42" s="1">
        <f t="shared" si="5"/>
        <v>10</v>
      </c>
      <c r="T42" s="1">
        <f t="shared" si="6"/>
        <v>6.1247216035634748</v>
      </c>
      <c r="U42" s="1">
        <v>85</v>
      </c>
      <c r="V42" s="1">
        <v>70.2</v>
      </c>
      <c r="W42" s="1">
        <v>80.2</v>
      </c>
      <c r="X42" s="1">
        <v>91.6</v>
      </c>
      <c r="Y42" s="1">
        <v>87.2</v>
      </c>
      <c r="Z42" s="1">
        <v>110.6</v>
      </c>
      <c r="AA42" s="1">
        <v>109.2</v>
      </c>
      <c r="AB42" s="1">
        <v>81.2</v>
      </c>
      <c r="AC42" s="1">
        <v>97.8</v>
      </c>
      <c r="AD42" s="1">
        <v>117.6</v>
      </c>
      <c r="AE42" s="1" t="s">
        <v>42</v>
      </c>
      <c r="AF42" s="1">
        <f t="shared" si="11"/>
        <v>139.20000000000002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35">
      <c r="A43" s="1" t="s">
        <v>85</v>
      </c>
      <c r="B43" s="1" t="s">
        <v>36</v>
      </c>
      <c r="C43" s="1">
        <v>96.498999999999995</v>
      </c>
      <c r="D43" s="1">
        <v>34.234000000000002</v>
      </c>
      <c r="E43" s="1">
        <v>50.305999999999997</v>
      </c>
      <c r="F43" s="1">
        <v>64.394999999999996</v>
      </c>
      <c r="G43" s="10">
        <v>1</v>
      </c>
      <c r="H43" s="1">
        <v>40</v>
      </c>
      <c r="I43" s="1" t="s">
        <v>37</v>
      </c>
      <c r="J43" s="1">
        <v>59.9</v>
      </c>
      <c r="K43" s="1">
        <f t="shared" si="10"/>
        <v>-9.5940000000000012</v>
      </c>
      <c r="L43" s="1"/>
      <c r="M43" s="1"/>
      <c r="N43" s="1"/>
      <c r="O43" s="1">
        <f t="shared" si="4"/>
        <v>10.061199999999999</v>
      </c>
      <c r="P43" s="5">
        <f t="shared" si="12"/>
        <v>36.216999999999999</v>
      </c>
      <c r="Q43" s="5"/>
      <c r="R43" s="1"/>
      <c r="S43" s="1">
        <f t="shared" si="5"/>
        <v>10</v>
      </c>
      <c r="T43" s="1">
        <f t="shared" si="6"/>
        <v>6.4003299805192224</v>
      </c>
      <c r="U43" s="1">
        <v>7.9871999999999996</v>
      </c>
      <c r="V43" s="1">
        <v>9.5608000000000004</v>
      </c>
      <c r="W43" s="1">
        <v>14.3674</v>
      </c>
      <c r="X43" s="1">
        <v>15.9758</v>
      </c>
      <c r="Y43" s="1">
        <v>13.2592</v>
      </c>
      <c r="Z43" s="1">
        <v>12.51</v>
      </c>
      <c r="AA43" s="1">
        <v>16.6416</v>
      </c>
      <c r="AB43" s="1">
        <v>16.084800000000001</v>
      </c>
      <c r="AC43" s="1">
        <v>11.9068</v>
      </c>
      <c r="AD43" s="1">
        <v>12.6356</v>
      </c>
      <c r="AE43" s="1"/>
      <c r="AF43" s="1">
        <f t="shared" si="11"/>
        <v>36.216999999999999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35">
      <c r="A44" s="33" t="s">
        <v>86</v>
      </c>
      <c r="B44" s="25" t="s">
        <v>41</v>
      </c>
      <c r="C44" s="25">
        <v>542</v>
      </c>
      <c r="D44" s="25">
        <v>276</v>
      </c>
      <c r="E44" s="25">
        <v>437</v>
      </c>
      <c r="F44" s="25">
        <v>286</v>
      </c>
      <c r="G44" s="26">
        <v>0.35</v>
      </c>
      <c r="H44" s="25">
        <v>40</v>
      </c>
      <c r="I44" s="25" t="s">
        <v>37</v>
      </c>
      <c r="J44" s="25">
        <v>462</v>
      </c>
      <c r="K44" s="25">
        <f t="shared" si="10"/>
        <v>-25</v>
      </c>
      <c r="L44" s="25"/>
      <c r="M44" s="25"/>
      <c r="N44" s="25">
        <v>200</v>
      </c>
      <c r="O44" s="25">
        <f t="shared" si="4"/>
        <v>87.4</v>
      </c>
      <c r="P44" s="27">
        <f>11*O44-N44-F44</f>
        <v>475.40000000000009</v>
      </c>
      <c r="Q44" s="27"/>
      <c r="R44" s="25"/>
      <c r="S44" s="25">
        <f t="shared" si="5"/>
        <v>11</v>
      </c>
      <c r="T44" s="25">
        <f t="shared" si="6"/>
        <v>5.5606407322654459</v>
      </c>
      <c r="U44" s="25">
        <v>69.8</v>
      </c>
      <c r="V44" s="25">
        <v>64.400000000000006</v>
      </c>
      <c r="W44" s="25">
        <v>91.6</v>
      </c>
      <c r="X44" s="25">
        <v>93.6</v>
      </c>
      <c r="Y44" s="25">
        <v>56.4</v>
      </c>
      <c r="Z44" s="25">
        <v>53.6</v>
      </c>
      <c r="AA44" s="25">
        <v>88.6</v>
      </c>
      <c r="AB44" s="25">
        <v>82.8</v>
      </c>
      <c r="AC44" s="25">
        <v>69.8</v>
      </c>
      <c r="AD44" s="25">
        <v>75.8</v>
      </c>
      <c r="AE44" s="25" t="s">
        <v>87</v>
      </c>
      <c r="AF44" s="25">
        <f t="shared" si="11"/>
        <v>166.39000000000001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35">
      <c r="A45" s="1" t="s">
        <v>88</v>
      </c>
      <c r="B45" s="1" t="s">
        <v>41</v>
      </c>
      <c r="C45" s="1">
        <v>337</v>
      </c>
      <c r="D45" s="1">
        <v>120</v>
      </c>
      <c r="E45" s="1">
        <v>288</v>
      </c>
      <c r="F45" s="1">
        <v>52</v>
      </c>
      <c r="G45" s="10">
        <v>0.4</v>
      </c>
      <c r="H45" s="1">
        <v>40</v>
      </c>
      <c r="I45" s="1" t="s">
        <v>37</v>
      </c>
      <c r="J45" s="1">
        <v>373</v>
      </c>
      <c r="K45" s="1">
        <f t="shared" si="10"/>
        <v>-85</v>
      </c>
      <c r="L45" s="1"/>
      <c r="M45" s="1"/>
      <c r="N45" s="1">
        <v>206.2</v>
      </c>
      <c r="O45" s="1">
        <f t="shared" si="4"/>
        <v>57.6</v>
      </c>
      <c r="P45" s="5">
        <f t="shared" si="12"/>
        <v>317.8</v>
      </c>
      <c r="Q45" s="5"/>
      <c r="R45" s="1"/>
      <c r="S45" s="1">
        <f t="shared" si="5"/>
        <v>10</v>
      </c>
      <c r="T45" s="1">
        <f t="shared" si="6"/>
        <v>4.4826388888888884</v>
      </c>
      <c r="U45" s="1">
        <v>66.2</v>
      </c>
      <c r="V45" s="1">
        <v>56.8</v>
      </c>
      <c r="W45" s="1">
        <v>60.8</v>
      </c>
      <c r="X45" s="1">
        <v>65.599999999999994</v>
      </c>
      <c r="Y45" s="1">
        <v>42.4</v>
      </c>
      <c r="Z45" s="1">
        <v>52.2</v>
      </c>
      <c r="AA45" s="1">
        <v>68.8</v>
      </c>
      <c r="AB45" s="1">
        <v>79.8</v>
      </c>
      <c r="AC45" s="1">
        <v>79.400000000000006</v>
      </c>
      <c r="AD45" s="1">
        <v>68.400000000000006</v>
      </c>
      <c r="AE45" s="1" t="s">
        <v>42</v>
      </c>
      <c r="AF45" s="1">
        <f t="shared" si="11"/>
        <v>127.12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35">
      <c r="A46" s="1" t="s">
        <v>89</v>
      </c>
      <c r="B46" s="1" t="s">
        <v>36</v>
      </c>
      <c r="C46" s="1">
        <v>335.49900000000002</v>
      </c>
      <c r="D46" s="1"/>
      <c r="E46" s="1">
        <v>124.503</v>
      </c>
      <c r="F46" s="1">
        <v>172.78700000000001</v>
      </c>
      <c r="G46" s="10">
        <v>1</v>
      </c>
      <c r="H46" s="1">
        <v>50</v>
      </c>
      <c r="I46" s="1" t="s">
        <v>37</v>
      </c>
      <c r="J46" s="1">
        <v>131.953</v>
      </c>
      <c r="K46" s="1">
        <f t="shared" si="10"/>
        <v>-7.4500000000000028</v>
      </c>
      <c r="L46" s="1"/>
      <c r="M46" s="1"/>
      <c r="N46" s="1"/>
      <c r="O46" s="1">
        <f t="shared" si="4"/>
        <v>24.900600000000001</v>
      </c>
      <c r="P46" s="5">
        <f t="shared" si="12"/>
        <v>76.218999999999994</v>
      </c>
      <c r="Q46" s="5"/>
      <c r="R46" s="1"/>
      <c r="S46" s="1">
        <f t="shared" si="5"/>
        <v>10</v>
      </c>
      <c r="T46" s="1">
        <f t="shared" si="6"/>
        <v>6.9390697412913749</v>
      </c>
      <c r="U46" s="1">
        <v>22.1234</v>
      </c>
      <c r="V46" s="1">
        <v>24.8508</v>
      </c>
      <c r="W46" s="1">
        <v>33.372999999999998</v>
      </c>
      <c r="X46" s="1">
        <v>46.125999999999998</v>
      </c>
      <c r="Y46" s="1">
        <v>33.356999999999999</v>
      </c>
      <c r="Z46" s="1">
        <v>29.334</v>
      </c>
      <c r="AA46" s="1">
        <v>40.636399999999988</v>
      </c>
      <c r="AB46" s="1">
        <v>38.289400000000001</v>
      </c>
      <c r="AC46" s="1">
        <v>45.551200000000001</v>
      </c>
      <c r="AD46" s="1">
        <v>36.550600000000003</v>
      </c>
      <c r="AE46" s="1"/>
      <c r="AF46" s="1">
        <f t="shared" si="11"/>
        <v>76.218999999999994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35">
      <c r="A47" s="1" t="s">
        <v>90</v>
      </c>
      <c r="B47" s="1" t="s">
        <v>36</v>
      </c>
      <c r="C47" s="1">
        <v>1137.489</v>
      </c>
      <c r="D47" s="1">
        <v>1195.3</v>
      </c>
      <c r="E47" s="1">
        <v>1015.778</v>
      </c>
      <c r="F47" s="1">
        <v>1030.029</v>
      </c>
      <c r="G47" s="10">
        <v>1</v>
      </c>
      <c r="H47" s="1">
        <v>50</v>
      </c>
      <c r="I47" s="1" t="s">
        <v>37</v>
      </c>
      <c r="J47" s="1">
        <v>1024</v>
      </c>
      <c r="K47" s="1">
        <f t="shared" si="10"/>
        <v>-8.22199999999998</v>
      </c>
      <c r="L47" s="1"/>
      <c r="M47" s="1"/>
      <c r="N47" s="1">
        <v>160.3442400000001</v>
      </c>
      <c r="O47" s="1">
        <f t="shared" si="4"/>
        <v>203.15559999999999</v>
      </c>
      <c r="P47" s="5">
        <f t="shared" si="12"/>
        <v>841.18275999999992</v>
      </c>
      <c r="Q47" s="5">
        <v>0</v>
      </c>
      <c r="R47" s="1" t="s">
        <v>160</v>
      </c>
      <c r="S47" s="1">
        <f t="shared" si="5"/>
        <v>10</v>
      </c>
      <c r="T47" s="1">
        <f t="shared" si="6"/>
        <v>5.8594163291585373</v>
      </c>
      <c r="U47" s="1">
        <v>188.63339999999999</v>
      </c>
      <c r="V47" s="1">
        <v>180.3518</v>
      </c>
      <c r="W47" s="1">
        <v>196.77199999999999</v>
      </c>
      <c r="X47" s="1">
        <v>232.87219999999999</v>
      </c>
      <c r="Y47" s="1">
        <v>131.4238</v>
      </c>
      <c r="Z47" s="1">
        <v>114.51600000000001</v>
      </c>
      <c r="AA47" s="1">
        <v>147.83420000000001</v>
      </c>
      <c r="AB47" s="1">
        <v>124.048</v>
      </c>
      <c r="AC47" s="1">
        <v>100.2114</v>
      </c>
      <c r="AD47" s="1">
        <v>91.092399999999998</v>
      </c>
      <c r="AE47" s="1"/>
      <c r="AF47" s="1">
        <f t="shared" si="11"/>
        <v>841.18275999999992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35">
      <c r="A48" s="19" t="s">
        <v>91</v>
      </c>
      <c r="B48" s="19" t="s">
        <v>36</v>
      </c>
      <c r="C48" s="19"/>
      <c r="D48" s="19"/>
      <c r="E48" s="19"/>
      <c r="F48" s="19"/>
      <c r="G48" s="20">
        <v>0</v>
      </c>
      <c r="H48" s="19">
        <v>40</v>
      </c>
      <c r="I48" s="19" t="s">
        <v>37</v>
      </c>
      <c r="J48" s="19"/>
      <c r="K48" s="19">
        <f t="shared" si="10"/>
        <v>0</v>
      </c>
      <c r="L48" s="19"/>
      <c r="M48" s="19"/>
      <c r="N48" s="19"/>
      <c r="O48" s="19">
        <f t="shared" si="4"/>
        <v>0</v>
      </c>
      <c r="P48" s="21"/>
      <c r="Q48" s="21"/>
      <c r="R48" s="19"/>
      <c r="S48" s="19" t="e">
        <f t="shared" si="5"/>
        <v>#DIV/0!</v>
      </c>
      <c r="T48" s="19" t="e">
        <f t="shared" si="6"/>
        <v>#DIV/0!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 t="s">
        <v>48</v>
      </c>
      <c r="AF48" s="19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35">
      <c r="A49" s="1" t="s">
        <v>92</v>
      </c>
      <c r="B49" s="1" t="s">
        <v>41</v>
      </c>
      <c r="C49" s="1">
        <v>229</v>
      </c>
      <c r="D49" s="1">
        <v>170</v>
      </c>
      <c r="E49" s="1">
        <v>179</v>
      </c>
      <c r="F49" s="1">
        <v>193</v>
      </c>
      <c r="G49" s="10">
        <v>0.45</v>
      </c>
      <c r="H49" s="1">
        <v>50</v>
      </c>
      <c r="I49" s="1" t="s">
        <v>37</v>
      </c>
      <c r="J49" s="1">
        <v>188</v>
      </c>
      <c r="K49" s="1">
        <f t="shared" si="10"/>
        <v>-9</v>
      </c>
      <c r="L49" s="1"/>
      <c r="M49" s="1"/>
      <c r="N49" s="1"/>
      <c r="O49" s="1">
        <f t="shared" si="4"/>
        <v>35.799999999999997</v>
      </c>
      <c r="P49" s="5">
        <f>10*O49-N49-F49</f>
        <v>165</v>
      </c>
      <c r="Q49" s="5"/>
      <c r="R49" s="1"/>
      <c r="S49" s="1">
        <f t="shared" si="5"/>
        <v>10</v>
      </c>
      <c r="T49" s="1">
        <f t="shared" si="6"/>
        <v>5.3910614525139673</v>
      </c>
      <c r="U49" s="1">
        <v>14.2</v>
      </c>
      <c r="V49" s="1">
        <v>23.2</v>
      </c>
      <c r="W49" s="1">
        <v>37.200000000000003</v>
      </c>
      <c r="X49" s="1">
        <v>40</v>
      </c>
      <c r="Y49" s="1">
        <v>19.600000000000001</v>
      </c>
      <c r="Z49" s="1">
        <v>20.6</v>
      </c>
      <c r="AA49" s="1">
        <v>29.2</v>
      </c>
      <c r="AB49" s="1">
        <v>29.6</v>
      </c>
      <c r="AC49" s="1">
        <v>36.6</v>
      </c>
      <c r="AD49" s="1">
        <v>31.2</v>
      </c>
      <c r="AE49" s="1" t="s">
        <v>42</v>
      </c>
      <c r="AF49" s="1">
        <f>G49*P49</f>
        <v>74.25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35">
      <c r="A50" s="19" t="s">
        <v>93</v>
      </c>
      <c r="B50" s="19" t="s">
        <v>36</v>
      </c>
      <c r="C50" s="19"/>
      <c r="D50" s="19"/>
      <c r="E50" s="19"/>
      <c r="F50" s="19"/>
      <c r="G50" s="20">
        <v>0</v>
      </c>
      <c r="H50" s="19">
        <v>40</v>
      </c>
      <c r="I50" s="19" t="s">
        <v>37</v>
      </c>
      <c r="J50" s="19"/>
      <c r="K50" s="19">
        <f t="shared" si="10"/>
        <v>0</v>
      </c>
      <c r="L50" s="19"/>
      <c r="M50" s="19"/>
      <c r="N50" s="19"/>
      <c r="O50" s="19">
        <f t="shared" si="4"/>
        <v>0</v>
      </c>
      <c r="P50" s="21"/>
      <c r="Q50" s="21"/>
      <c r="R50" s="19"/>
      <c r="S50" s="19" t="e">
        <f t="shared" si="5"/>
        <v>#DIV/0!</v>
      </c>
      <c r="T50" s="19" t="e">
        <f t="shared" si="6"/>
        <v>#DIV/0!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 t="s">
        <v>94</v>
      </c>
      <c r="AF50" s="19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35">
      <c r="A51" s="1" t="s">
        <v>95</v>
      </c>
      <c r="B51" s="1" t="s">
        <v>41</v>
      </c>
      <c r="C51" s="1">
        <v>61</v>
      </c>
      <c r="D51" s="1">
        <v>72</v>
      </c>
      <c r="E51" s="1">
        <v>46</v>
      </c>
      <c r="F51" s="1">
        <v>69</v>
      </c>
      <c r="G51" s="10">
        <v>0.4</v>
      </c>
      <c r="H51" s="1">
        <v>40</v>
      </c>
      <c r="I51" s="1" t="s">
        <v>37</v>
      </c>
      <c r="J51" s="1">
        <v>60</v>
      </c>
      <c r="K51" s="1">
        <f t="shared" si="10"/>
        <v>-14</v>
      </c>
      <c r="L51" s="1"/>
      <c r="M51" s="1"/>
      <c r="N51" s="1">
        <v>28</v>
      </c>
      <c r="O51" s="1">
        <f t="shared" si="4"/>
        <v>9.1999999999999993</v>
      </c>
      <c r="P51" s="5"/>
      <c r="Q51" s="5"/>
      <c r="R51" s="1"/>
      <c r="S51" s="1">
        <f t="shared" si="5"/>
        <v>10.543478260869566</v>
      </c>
      <c r="T51" s="1">
        <f t="shared" si="6"/>
        <v>10.543478260869566</v>
      </c>
      <c r="U51" s="1">
        <v>12</v>
      </c>
      <c r="V51" s="1">
        <v>11.6</v>
      </c>
      <c r="W51" s="1">
        <v>8</v>
      </c>
      <c r="X51" s="1">
        <v>11.2</v>
      </c>
      <c r="Y51" s="1">
        <v>8.8000000000000007</v>
      </c>
      <c r="Z51" s="1">
        <v>7.4</v>
      </c>
      <c r="AA51" s="1">
        <v>10.4</v>
      </c>
      <c r="AB51" s="1">
        <v>11.2</v>
      </c>
      <c r="AC51" s="1">
        <v>12.6</v>
      </c>
      <c r="AD51" s="1">
        <v>11.4</v>
      </c>
      <c r="AE51" s="1"/>
      <c r="AF51" s="1">
        <f t="shared" ref="AF51:AF63" si="13"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35">
      <c r="A52" s="1" t="s">
        <v>96</v>
      </c>
      <c r="B52" s="1" t="s">
        <v>41</v>
      </c>
      <c r="C52" s="1">
        <v>50</v>
      </c>
      <c r="D52" s="1">
        <v>60</v>
      </c>
      <c r="E52" s="1">
        <v>52</v>
      </c>
      <c r="F52" s="1">
        <v>16</v>
      </c>
      <c r="G52" s="10">
        <v>0.4</v>
      </c>
      <c r="H52" s="1">
        <v>40</v>
      </c>
      <c r="I52" s="1" t="s">
        <v>37</v>
      </c>
      <c r="J52" s="1">
        <v>63</v>
      </c>
      <c r="K52" s="1">
        <f t="shared" si="10"/>
        <v>-11</v>
      </c>
      <c r="L52" s="1"/>
      <c r="M52" s="1"/>
      <c r="N52" s="1">
        <v>41.599999999999987</v>
      </c>
      <c r="O52" s="1">
        <f t="shared" si="4"/>
        <v>10.4</v>
      </c>
      <c r="P52" s="5">
        <f t="shared" ref="P52:P63" si="14">10*O52-N52-F52</f>
        <v>46.400000000000013</v>
      </c>
      <c r="Q52" s="5"/>
      <c r="R52" s="1"/>
      <c r="S52" s="1">
        <f t="shared" si="5"/>
        <v>10</v>
      </c>
      <c r="T52" s="1">
        <f t="shared" si="6"/>
        <v>5.5384615384615374</v>
      </c>
      <c r="U52" s="1">
        <v>10.6</v>
      </c>
      <c r="V52" s="1">
        <v>9.1999999999999993</v>
      </c>
      <c r="W52" s="1">
        <v>9.8000000000000007</v>
      </c>
      <c r="X52" s="1">
        <v>10.6</v>
      </c>
      <c r="Y52" s="1">
        <v>7</v>
      </c>
      <c r="Z52" s="1">
        <v>8</v>
      </c>
      <c r="AA52" s="1">
        <v>14</v>
      </c>
      <c r="AB52" s="1">
        <v>11.6</v>
      </c>
      <c r="AC52" s="1">
        <v>10</v>
      </c>
      <c r="AD52" s="1">
        <v>11.8</v>
      </c>
      <c r="AE52" s="1" t="s">
        <v>97</v>
      </c>
      <c r="AF52" s="1">
        <f t="shared" si="13"/>
        <v>18.560000000000006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35">
      <c r="A53" s="1" t="s">
        <v>98</v>
      </c>
      <c r="B53" s="1" t="s">
        <v>36</v>
      </c>
      <c r="C53" s="1">
        <v>151.40700000000001</v>
      </c>
      <c r="D53" s="1">
        <v>64.37</v>
      </c>
      <c r="E53" s="1">
        <v>114.904</v>
      </c>
      <c r="F53" s="1">
        <v>62.533999999999999</v>
      </c>
      <c r="G53" s="10">
        <v>1</v>
      </c>
      <c r="H53" s="1">
        <v>50</v>
      </c>
      <c r="I53" s="1" t="s">
        <v>37</v>
      </c>
      <c r="J53" s="1">
        <v>165.91</v>
      </c>
      <c r="K53" s="1">
        <f t="shared" si="10"/>
        <v>-51.006</v>
      </c>
      <c r="L53" s="1"/>
      <c r="M53" s="1"/>
      <c r="N53" s="1">
        <v>81.717800000000025</v>
      </c>
      <c r="O53" s="1">
        <f t="shared" si="4"/>
        <v>22.980799999999999</v>
      </c>
      <c r="P53" s="5">
        <f t="shared" si="14"/>
        <v>85.55619999999999</v>
      </c>
      <c r="Q53" s="5"/>
      <c r="R53" s="1"/>
      <c r="S53" s="1">
        <f t="shared" si="5"/>
        <v>10.000000000000002</v>
      </c>
      <c r="T53" s="1">
        <f t="shared" si="6"/>
        <v>6.2770573696303016</v>
      </c>
      <c r="U53" s="1">
        <v>21.758800000000001</v>
      </c>
      <c r="V53" s="1">
        <v>18.047999999999998</v>
      </c>
      <c r="W53" s="1">
        <v>22.817599999999999</v>
      </c>
      <c r="X53" s="1">
        <v>24.711200000000002</v>
      </c>
      <c r="Y53" s="1">
        <v>17.653199999999998</v>
      </c>
      <c r="Z53" s="1">
        <v>22.540199999999999</v>
      </c>
      <c r="AA53" s="1">
        <v>21.815999999999999</v>
      </c>
      <c r="AB53" s="1">
        <v>18.003399999999999</v>
      </c>
      <c r="AC53" s="1">
        <v>38.649000000000001</v>
      </c>
      <c r="AD53" s="1">
        <v>38.832000000000001</v>
      </c>
      <c r="AE53" s="1"/>
      <c r="AF53" s="1">
        <f t="shared" si="13"/>
        <v>85.55619999999999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35">
      <c r="A54" s="1" t="s">
        <v>99</v>
      </c>
      <c r="B54" s="1" t="s">
        <v>36</v>
      </c>
      <c r="C54" s="1">
        <v>1063.3720000000001</v>
      </c>
      <c r="D54" s="1"/>
      <c r="E54" s="1">
        <v>419.13600000000002</v>
      </c>
      <c r="F54" s="1">
        <v>541.66800000000001</v>
      </c>
      <c r="G54" s="10">
        <v>1</v>
      </c>
      <c r="H54" s="1">
        <v>50</v>
      </c>
      <c r="I54" s="1" t="s">
        <v>37</v>
      </c>
      <c r="J54" s="1">
        <v>399.29</v>
      </c>
      <c r="K54" s="1">
        <f t="shared" si="10"/>
        <v>19.846000000000004</v>
      </c>
      <c r="L54" s="1"/>
      <c r="M54" s="1"/>
      <c r="N54" s="1"/>
      <c r="O54" s="1">
        <f t="shared" si="4"/>
        <v>83.827200000000005</v>
      </c>
      <c r="P54" s="5">
        <f t="shared" si="14"/>
        <v>296.60400000000004</v>
      </c>
      <c r="Q54" s="5"/>
      <c r="R54" s="1"/>
      <c r="S54" s="1">
        <f t="shared" si="5"/>
        <v>10</v>
      </c>
      <c r="T54" s="1">
        <f t="shared" si="6"/>
        <v>6.4617212551534582</v>
      </c>
      <c r="U54" s="1">
        <v>77.943399999999997</v>
      </c>
      <c r="V54" s="1">
        <v>51.977200000000003</v>
      </c>
      <c r="W54" s="1">
        <v>46.274999999999999</v>
      </c>
      <c r="X54" s="1">
        <v>51.472000000000001</v>
      </c>
      <c r="Y54" s="1">
        <v>51.563199999999988</v>
      </c>
      <c r="Z54" s="1">
        <v>51.980600000000003</v>
      </c>
      <c r="AA54" s="1">
        <v>127.8258</v>
      </c>
      <c r="AB54" s="1">
        <v>127.3626</v>
      </c>
      <c r="AC54" s="1">
        <v>77.967600000000004</v>
      </c>
      <c r="AD54" s="1">
        <v>76.295400000000001</v>
      </c>
      <c r="AE54" s="18" t="s">
        <v>140</v>
      </c>
      <c r="AF54" s="1">
        <f t="shared" si="13"/>
        <v>296.60400000000004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35">
      <c r="A55" s="1" t="s">
        <v>100</v>
      </c>
      <c r="B55" s="1" t="s">
        <v>36</v>
      </c>
      <c r="C55" s="1">
        <v>236.93899999999999</v>
      </c>
      <c r="D55" s="1">
        <v>227.02199999999999</v>
      </c>
      <c r="E55" s="1">
        <v>128.97900000000001</v>
      </c>
      <c r="F55" s="1">
        <v>310.47000000000003</v>
      </c>
      <c r="G55" s="10">
        <v>1</v>
      </c>
      <c r="H55" s="1">
        <v>50</v>
      </c>
      <c r="I55" s="1" t="s">
        <v>37</v>
      </c>
      <c r="J55" s="1">
        <v>114.9</v>
      </c>
      <c r="K55" s="1">
        <f t="shared" si="10"/>
        <v>14.079000000000008</v>
      </c>
      <c r="L55" s="1"/>
      <c r="M55" s="1"/>
      <c r="N55" s="1"/>
      <c r="O55" s="1">
        <f t="shared" si="4"/>
        <v>25.795800000000003</v>
      </c>
      <c r="P55" s="5"/>
      <c r="Q55" s="5"/>
      <c r="R55" s="1"/>
      <c r="S55" s="1">
        <f t="shared" si="5"/>
        <v>12.0356802270137</v>
      </c>
      <c r="T55" s="1">
        <f t="shared" si="6"/>
        <v>12.0356802270137</v>
      </c>
      <c r="U55" s="1">
        <v>5.7170000000000014</v>
      </c>
      <c r="V55" s="1">
        <v>1.7465999999999999</v>
      </c>
      <c r="W55" s="1">
        <v>41.75</v>
      </c>
      <c r="X55" s="1">
        <v>43.105800000000002</v>
      </c>
      <c r="Y55" s="1">
        <v>1.6237999999999999</v>
      </c>
      <c r="Z55" s="1">
        <v>0.26800000000000002</v>
      </c>
      <c r="AA55" s="1">
        <v>18.995999999999999</v>
      </c>
      <c r="AB55" s="1">
        <v>18.995999999999999</v>
      </c>
      <c r="AC55" s="1">
        <v>1.1850000000000001</v>
      </c>
      <c r="AD55" s="1">
        <v>2.4964</v>
      </c>
      <c r="AE55" s="1"/>
      <c r="AF55" s="1">
        <f t="shared" si="13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35">
      <c r="A56" s="1" t="s">
        <v>101</v>
      </c>
      <c r="B56" s="1" t="s">
        <v>41</v>
      </c>
      <c r="C56" s="1">
        <v>230</v>
      </c>
      <c r="D56" s="1">
        <v>190</v>
      </c>
      <c r="E56" s="1">
        <v>231</v>
      </c>
      <c r="F56" s="1">
        <v>184</v>
      </c>
      <c r="G56" s="10">
        <v>0.4</v>
      </c>
      <c r="H56" s="1">
        <v>50</v>
      </c>
      <c r="I56" s="1" t="s">
        <v>37</v>
      </c>
      <c r="J56" s="1">
        <v>242</v>
      </c>
      <c r="K56" s="1">
        <f t="shared" si="10"/>
        <v>-11</v>
      </c>
      <c r="L56" s="1"/>
      <c r="M56" s="1"/>
      <c r="N56" s="1"/>
      <c r="O56" s="1">
        <f t="shared" si="4"/>
        <v>46.2</v>
      </c>
      <c r="P56" s="5">
        <f t="shared" si="14"/>
        <v>278</v>
      </c>
      <c r="Q56" s="5"/>
      <c r="R56" s="1"/>
      <c r="S56" s="1">
        <f t="shared" si="5"/>
        <v>10</v>
      </c>
      <c r="T56" s="1">
        <f t="shared" si="6"/>
        <v>3.9826839826839824</v>
      </c>
      <c r="U56" s="1">
        <v>6.6</v>
      </c>
      <c r="V56" s="1">
        <v>4</v>
      </c>
      <c r="W56" s="1">
        <v>37.405999999999999</v>
      </c>
      <c r="X56" s="1">
        <v>42.006</v>
      </c>
      <c r="Y56" s="1">
        <v>12.8</v>
      </c>
      <c r="Z56" s="1">
        <v>14.2</v>
      </c>
      <c r="AA56" s="1">
        <v>19.600000000000001</v>
      </c>
      <c r="AB56" s="1">
        <v>17.2</v>
      </c>
      <c r="AC56" s="1">
        <v>26.6</v>
      </c>
      <c r="AD56" s="1">
        <v>27.6</v>
      </c>
      <c r="AE56" s="1"/>
      <c r="AF56" s="1">
        <f t="shared" si="13"/>
        <v>111.2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35">
      <c r="A57" s="1" t="s">
        <v>102</v>
      </c>
      <c r="B57" s="1" t="s">
        <v>41</v>
      </c>
      <c r="C57" s="1">
        <v>656</v>
      </c>
      <c r="D57" s="1">
        <v>534</v>
      </c>
      <c r="E57" s="1">
        <v>542</v>
      </c>
      <c r="F57" s="1">
        <v>495</v>
      </c>
      <c r="G57" s="10">
        <v>0.4</v>
      </c>
      <c r="H57" s="1">
        <v>40</v>
      </c>
      <c r="I57" s="1" t="s">
        <v>37</v>
      </c>
      <c r="J57" s="1">
        <v>610</v>
      </c>
      <c r="K57" s="1">
        <f t="shared" si="10"/>
        <v>-68</v>
      </c>
      <c r="L57" s="1"/>
      <c r="M57" s="1"/>
      <c r="N57" s="1">
        <v>435.59999999999991</v>
      </c>
      <c r="O57" s="1">
        <f t="shared" si="4"/>
        <v>108.4</v>
      </c>
      <c r="P57" s="5">
        <f t="shared" si="14"/>
        <v>153.40000000000009</v>
      </c>
      <c r="Q57" s="5"/>
      <c r="R57" s="1"/>
      <c r="S57" s="1">
        <f t="shared" si="5"/>
        <v>10</v>
      </c>
      <c r="T57" s="1">
        <f t="shared" si="6"/>
        <v>8.5848708487084853</v>
      </c>
      <c r="U57" s="1">
        <v>122.6</v>
      </c>
      <c r="V57" s="1">
        <v>103.2</v>
      </c>
      <c r="W57" s="1">
        <v>90.6</v>
      </c>
      <c r="X57" s="1">
        <v>121</v>
      </c>
      <c r="Y57" s="1">
        <v>97.6</v>
      </c>
      <c r="Z57" s="1">
        <v>88.4</v>
      </c>
      <c r="AA57" s="1">
        <v>131.80000000000001</v>
      </c>
      <c r="AB57" s="1">
        <v>112</v>
      </c>
      <c r="AC57" s="1">
        <v>114.6</v>
      </c>
      <c r="AD57" s="1">
        <v>101</v>
      </c>
      <c r="AE57" s="1"/>
      <c r="AF57" s="1">
        <f t="shared" si="13"/>
        <v>61.360000000000042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35">
      <c r="A58" s="1" t="s">
        <v>103</v>
      </c>
      <c r="B58" s="1" t="s">
        <v>41</v>
      </c>
      <c r="C58" s="1">
        <v>469</v>
      </c>
      <c r="D58" s="1">
        <v>546</v>
      </c>
      <c r="E58" s="1">
        <v>370</v>
      </c>
      <c r="F58" s="1">
        <v>460</v>
      </c>
      <c r="G58" s="10">
        <v>0.4</v>
      </c>
      <c r="H58" s="1">
        <v>40</v>
      </c>
      <c r="I58" s="1" t="s">
        <v>37</v>
      </c>
      <c r="J58" s="1">
        <v>466</v>
      </c>
      <c r="K58" s="1">
        <f t="shared" si="10"/>
        <v>-96</v>
      </c>
      <c r="L58" s="1"/>
      <c r="M58" s="1"/>
      <c r="N58" s="1">
        <v>450</v>
      </c>
      <c r="O58" s="1">
        <f t="shared" si="4"/>
        <v>74</v>
      </c>
      <c r="P58" s="5"/>
      <c r="Q58" s="5"/>
      <c r="R58" s="1"/>
      <c r="S58" s="1">
        <f t="shared" si="5"/>
        <v>12.297297297297296</v>
      </c>
      <c r="T58" s="1">
        <f t="shared" si="6"/>
        <v>12.297297297297296</v>
      </c>
      <c r="U58" s="1">
        <v>108.8</v>
      </c>
      <c r="V58" s="1">
        <v>81.400000000000006</v>
      </c>
      <c r="W58" s="1">
        <v>70.8</v>
      </c>
      <c r="X58" s="1">
        <v>93</v>
      </c>
      <c r="Y58" s="1">
        <v>84.2</v>
      </c>
      <c r="Z58" s="1">
        <v>76</v>
      </c>
      <c r="AA58" s="1">
        <v>98.4</v>
      </c>
      <c r="AB58" s="1">
        <v>85.4</v>
      </c>
      <c r="AC58" s="1">
        <v>94.4</v>
      </c>
      <c r="AD58" s="1">
        <v>83</v>
      </c>
      <c r="AE58" s="1"/>
      <c r="AF58" s="1">
        <f t="shared" si="13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35">
      <c r="A59" s="1" t="s">
        <v>104</v>
      </c>
      <c r="B59" s="1" t="s">
        <v>36</v>
      </c>
      <c r="C59" s="1">
        <v>238.625</v>
      </c>
      <c r="D59" s="1">
        <v>87.376999999999995</v>
      </c>
      <c r="E59" s="1">
        <v>250.304</v>
      </c>
      <c r="F59" s="1">
        <v>29.062999999999999</v>
      </c>
      <c r="G59" s="10">
        <v>1</v>
      </c>
      <c r="H59" s="1">
        <v>40</v>
      </c>
      <c r="I59" s="1" t="s">
        <v>37</v>
      </c>
      <c r="J59" s="1">
        <v>253.5</v>
      </c>
      <c r="K59" s="1">
        <f t="shared" si="10"/>
        <v>-3.195999999999998</v>
      </c>
      <c r="L59" s="1"/>
      <c r="M59" s="1"/>
      <c r="N59" s="1"/>
      <c r="O59" s="1">
        <f t="shared" si="4"/>
        <v>50.0608</v>
      </c>
      <c r="P59" s="5">
        <f>7*O59-N59-F59</f>
        <v>321.36260000000004</v>
      </c>
      <c r="Q59" s="5"/>
      <c r="R59" s="1"/>
      <c r="S59" s="1">
        <f t="shared" si="5"/>
        <v>7.0000000000000009</v>
      </c>
      <c r="T59" s="1">
        <f t="shared" si="6"/>
        <v>0.58055404627972385</v>
      </c>
      <c r="U59" s="1">
        <v>22.703800000000001</v>
      </c>
      <c r="V59" s="1">
        <v>26.747399999999999</v>
      </c>
      <c r="W59" s="1">
        <v>37.057600000000001</v>
      </c>
      <c r="X59" s="1">
        <v>38.385599999999997</v>
      </c>
      <c r="Y59" s="1">
        <v>36.887799999999999</v>
      </c>
      <c r="Z59" s="1">
        <v>43.666800000000002</v>
      </c>
      <c r="AA59" s="1">
        <v>41.017200000000003</v>
      </c>
      <c r="AB59" s="1">
        <v>30.815999999999999</v>
      </c>
      <c r="AC59" s="1">
        <v>37.156199999999998</v>
      </c>
      <c r="AD59" s="1">
        <v>41.631</v>
      </c>
      <c r="AE59" s="1"/>
      <c r="AF59" s="1">
        <f t="shared" si="13"/>
        <v>321.36260000000004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35">
      <c r="A60" s="1" t="s">
        <v>105</v>
      </c>
      <c r="B60" s="1" t="s">
        <v>36</v>
      </c>
      <c r="C60" s="1">
        <v>198.83099999999999</v>
      </c>
      <c r="D60" s="1">
        <v>104.42400000000001</v>
      </c>
      <c r="E60" s="1">
        <v>165.63800000000001</v>
      </c>
      <c r="F60" s="1">
        <v>125.34</v>
      </c>
      <c r="G60" s="10">
        <v>1</v>
      </c>
      <c r="H60" s="1">
        <v>40</v>
      </c>
      <c r="I60" s="1" t="s">
        <v>37</v>
      </c>
      <c r="J60" s="1">
        <v>169.2</v>
      </c>
      <c r="K60" s="1">
        <f t="shared" si="10"/>
        <v>-3.5619999999999834</v>
      </c>
      <c r="L60" s="1"/>
      <c r="M60" s="1"/>
      <c r="N60" s="1"/>
      <c r="O60" s="1">
        <f t="shared" si="4"/>
        <v>33.127600000000001</v>
      </c>
      <c r="P60" s="5">
        <f t="shared" si="14"/>
        <v>205.93600000000001</v>
      </c>
      <c r="Q60" s="5"/>
      <c r="R60" s="1"/>
      <c r="S60" s="1">
        <f t="shared" si="5"/>
        <v>10</v>
      </c>
      <c r="T60" s="1">
        <f t="shared" si="6"/>
        <v>3.7835520834591096</v>
      </c>
      <c r="U60" s="1">
        <v>12.061199999999999</v>
      </c>
      <c r="V60" s="1">
        <v>17.687799999999999</v>
      </c>
      <c r="W60" s="1">
        <v>29.1022</v>
      </c>
      <c r="X60" s="1">
        <v>29.439</v>
      </c>
      <c r="Y60" s="1">
        <v>24.540800000000001</v>
      </c>
      <c r="Z60" s="1">
        <v>20.953800000000001</v>
      </c>
      <c r="AA60" s="1">
        <v>19.2196</v>
      </c>
      <c r="AB60" s="1">
        <v>40.4664</v>
      </c>
      <c r="AC60" s="1">
        <v>27.489799999999999</v>
      </c>
      <c r="AD60" s="1">
        <v>10.933</v>
      </c>
      <c r="AE60" s="1"/>
      <c r="AF60" s="1">
        <f t="shared" si="13"/>
        <v>205.93600000000001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35">
      <c r="A61" s="1" t="s">
        <v>106</v>
      </c>
      <c r="B61" s="1" t="s">
        <v>36</v>
      </c>
      <c r="C61" s="1">
        <v>440.9</v>
      </c>
      <c r="D61" s="1">
        <v>9.7200000000000006</v>
      </c>
      <c r="E61" s="1">
        <v>216.40799999999999</v>
      </c>
      <c r="F61" s="1">
        <v>219.6</v>
      </c>
      <c r="G61" s="10">
        <v>1</v>
      </c>
      <c r="H61" s="1">
        <v>40</v>
      </c>
      <c r="I61" s="1" t="s">
        <v>37</v>
      </c>
      <c r="J61" s="1">
        <v>232.4</v>
      </c>
      <c r="K61" s="1">
        <f t="shared" si="10"/>
        <v>-15.992000000000019</v>
      </c>
      <c r="L61" s="1"/>
      <c r="M61" s="1"/>
      <c r="N61" s="1"/>
      <c r="O61" s="1">
        <f t="shared" si="4"/>
        <v>43.281599999999997</v>
      </c>
      <c r="P61" s="5">
        <f t="shared" si="14"/>
        <v>213.21599999999998</v>
      </c>
      <c r="Q61" s="5"/>
      <c r="R61" s="1"/>
      <c r="S61" s="1">
        <f t="shared" si="5"/>
        <v>10</v>
      </c>
      <c r="T61" s="1">
        <f t="shared" si="6"/>
        <v>5.0737495841188869</v>
      </c>
      <c r="U61" s="1">
        <v>10.667400000000001</v>
      </c>
      <c r="V61" s="1">
        <v>13.9076</v>
      </c>
      <c r="W61" s="1">
        <v>27.576599999999999</v>
      </c>
      <c r="X61" s="1">
        <v>25.141999999999999</v>
      </c>
      <c r="Y61" s="1">
        <v>6.1882000000000001</v>
      </c>
      <c r="Z61" s="1">
        <v>29.337199999999999</v>
      </c>
      <c r="AA61" s="1">
        <v>57.905999999999992</v>
      </c>
      <c r="AB61" s="1">
        <v>35.7378</v>
      </c>
      <c r="AC61" s="1">
        <v>26.3858</v>
      </c>
      <c r="AD61" s="1">
        <v>30.121200000000002</v>
      </c>
      <c r="AE61" s="18" t="s">
        <v>140</v>
      </c>
      <c r="AF61" s="1">
        <f t="shared" si="13"/>
        <v>213.21599999999998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35">
      <c r="A62" s="1" t="s">
        <v>107</v>
      </c>
      <c r="B62" s="1" t="s">
        <v>36</v>
      </c>
      <c r="C62" s="1">
        <v>110.55200000000001</v>
      </c>
      <c r="D62" s="1"/>
      <c r="E62" s="1">
        <v>53.780999999999999</v>
      </c>
      <c r="F62" s="1">
        <v>40.204000000000001</v>
      </c>
      <c r="G62" s="10">
        <v>1</v>
      </c>
      <c r="H62" s="1">
        <v>30</v>
      </c>
      <c r="I62" s="1" t="s">
        <v>37</v>
      </c>
      <c r="J62" s="1">
        <v>64.5</v>
      </c>
      <c r="K62" s="1">
        <f t="shared" si="10"/>
        <v>-10.719000000000001</v>
      </c>
      <c r="L62" s="1"/>
      <c r="M62" s="1"/>
      <c r="N62" s="1">
        <v>31.839999999999989</v>
      </c>
      <c r="O62" s="1">
        <f t="shared" si="4"/>
        <v>10.7562</v>
      </c>
      <c r="P62" s="5">
        <f t="shared" si="14"/>
        <v>35.518000000000008</v>
      </c>
      <c r="Q62" s="5"/>
      <c r="R62" s="1"/>
      <c r="S62" s="1">
        <f t="shared" si="5"/>
        <v>9.9999999999999982</v>
      </c>
      <c r="T62" s="1">
        <f t="shared" si="6"/>
        <v>6.6979044644019252</v>
      </c>
      <c r="U62" s="1">
        <v>10.955</v>
      </c>
      <c r="V62" s="1">
        <v>9.2786000000000008</v>
      </c>
      <c r="W62" s="1">
        <v>10.811</v>
      </c>
      <c r="X62" s="1">
        <v>14.1732</v>
      </c>
      <c r="Y62" s="1">
        <v>18.448799999999999</v>
      </c>
      <c r="Z62" s="1">
        <v>16.282399999999999</v>
      </c>
      <c r="AA62" s="1">
        <v>19.014399999999998</v>
      </c>
      <c r="AB62" s="1">
        <v>19.736000000000001</v>
      </c>
      <c r="AC62" s="1">
        <v>17.745999999999999</v>
      </c>
      <c r="AD62" s="1">
        <v>20.5532</v>
      </c>
      <c r="AE62" s="1"/>
      <c r="AF62" s="1">
        <f t="shared" si="13"/>
        <v>35.518000000000008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35">
      <c r="A63" s="1" t="s">
        <v>108</v>
      </c>
      <c r="B63" s="1" t="s">
        <v>41</v>
      </c>
      <c r="C63" s="1">
        <v>152</v>
      </c>
      <c r="D63" s="1">
        <v>224</v>
      </c>
      <c r="E63" s="1">
        <v>131</v>
      </c>
      <c r="F63" s="1">
        <v>201</v>
      </c>
      <c r="G63" s="10">
        <v>0.6</v>
      </c>
      <c r="H63" s="1">
        <v>60</v>
      </c>
      <c r="I63" s="1" t="s">
        <v>37</v>
      </c>
      <c r="J63" s="1">
        <v>202</v>
      </c>
      <c r="K63" s="1">
        <f t="shared" si="10"/>
        <v>-71</v>
      </c>
      <c r="L63" s="1"/>
      <c r="M63" s="1"/>
      <c r="N63" s="1">
        <v>28.199999999999989</v>
      </c>
      <c r="O63" s="1">
        <f t="shared" si="4"/>
        <v>26.2</v>
      </c>
      <c r="P63" s="5">
        <f t="shared" si="14"/>
        <v>32.800000000000011</v>
      </c>
      <c r="Q63" s="5"/>
      <c r="R63" s="1"/>
      <c r="S63" s="1">
        <f t="shared" si="5"/>
        <v>10</v>
      </c>
      <c r="T63" s="1">
        <f t="shared" si="6"/>
        <v>8.7480916030534353</v>
      </c>
      <c r="U63" s="1">
        <v>30.2</v>
      </c>
      <c r="V63" s="1">
        <v>67.599999999999994</v>
      </c>
      <c r="W63" s="1">
        <v>76.599999999999994</v>
      </c>
      <c r="X63" s="1">
        <v>72.8</v>
      </c>
      <c r="Y63" s="1">
        <v>36.200000000000003</v>
      </c>
      <c r="Z63" s="1">
        <v>19.399999999999999</v>
      </c>
      <c r="AA63" s="1">
        <v>187.4</v>
      </c>
      <c r="AB63" s="1">
        <v>217.4</v>
      </c>
      <c r="AC63" s="1">
        <v>35.799999999999997</v>
      </c>
      <c r="AD63" s="1">
        <v>121</v>
      </c>
      <c r="AE63" s="1" t="s">
        <v>42</v>
      </c>
      <c r="AF63" s="1">
        <f t="shared" si="13"/>
        <v>19.680000000000007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35">
      <c r="A64" s="19" t="s">
        <v>109</v>
      </c>
      <c r="B64" s="19" t="s">
        <v>41</v>
      </c>
      <c r="C64" s="19"/>
      <c r="D64" s="19"/>
      <c r="E64" s="19"/>
      <c r="F64" s="19"/>
      <c r="G64" s="20">
        <v>0</v>
      </c>
      <c r="H64" s="19">
        <v>50</v>
      </c>
      <c r="I64" s="19" t="s">
        <v>37</v>
      </c>
      <c r="J64" s="19"/>
      <c r="K64" s="19">
        <f t="shared" si="10"/>
        <v>0</v>
      </c>
      <c r="L64" s="19"/>
      <c r="M64" s="19"/>
      <c r="N64" s="19"/>
      <c r="O64" s="19">
        <f t="shared" si="4"/>
        <v>0</v>
      </c>
      <c r="P64" s="21"/>
      <c r="Q64" s="21"/>
      <c r="R64" s="19"/>
      <c r="S64" s="19" t="e">
        <f t="shared" si="5"/>
        <v>#DIV/0!</v>
      </c>
      <c r="T64" s="19" t="e">
        <f t="shared" si="6"/>
        <v>#DIV/0!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 t="s">
        <v>48</v>
      </c>
      <c r="AF64" s="19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35">
      <c r="A65" s="19" t="s">
        <v>110</v>
      </c>
      <c r="B65" s="19" t="s">
        <v>41</v>
      </c>
      <c r="C65" s="19"/>
      <c r="D65" s="19"/>
      <c r="E65" s="19"/>
      <c r="F65" s="19"/>
      <c r="G65" s="20">
        <v>0</v>
      </c>
      <c r="H65" s="19">
        <v>50</v>
      </c>
      <c r="I65" s="19" t="s">
        <v>37</v>
      </c>
      <c r="J65" s="19"/>
      <c r="K65" s="19">
        <f t="shared" si="10"/>
        <v>0</v>
      </c>
      <c r="L65" s="19"/>
      <c r="M65" s="19"/>
      <c r="N65" s="19"/>
      <c r="O65" s="19">
        <f t="shared" si="4"/>
        <v>0</v>
      </c>
      <c r="P65" s="21"/>
      <c r="Q65" s="21"/>
      <c r="R65" s="19"/>
      <c r="S65" s="19" t="e">
        <f t="shared" si="5"/>
        <v>#DIV/0!</v>
      </c>
      <c r="T65" s="19" t="e">
        <f t="shared" si="6"/>
        <v>#DIV/0!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 t="s">
        <v>48</v>
      </c>
      <c r="AF65" s="19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35">
      <c r="A66" s="19" t="s">
        <v>111</v>
      </c>
      <c r="B66" s="19" t="s">
        <v>41</v>
      </c>
      <c r="C66" s="19"/>
      <c r="D66" s="19"/>
      <c r="E66" s="19"/>
      <c r="F66" s="19"/>
      <c r="G66" s="20">
        <v>0</v>
      </c>
      <c r="H66" s="19">
        <v>30</v>
      </c>
      <c r="I66" s="19" t="s">
        <v>37</v>
      </c>
      <c r="J66" s="19"/>
      <c r="K66" s="19">
        <f t="shared" si="10"/>
        <v>0</v>
      </c>
      <c r="L66" s="19"/>
      <c r="M66" s="19"/>
      <c r="N66" s="19"/>
      <c r="O66" s="19">
        <f t="shared" si="4"/>
        <v>0</v>
      </c>
      <c r="P66" s="21"/>
      <c r="Q66" s="21"/>
      <c r="R66" s="19"/>
      <c r="S66" s="19" t="e">
        <f t="shared" si="5"/>
        <v>#DIV/0!</v>
      </c>
      <c r="T66" s="19" t="e">
        <f t="shared" si="6"/>
        <v>#DIV/0!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 t="s">
        <v>48</v>
      </c>
      <c r="AF66" s="19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35">
      <c r="A67" s="1" t="s">
        <v>112</v>
      </c>
      <c r="B67" s="1" t="s">
        <v>41</v>
      </c>
      <c r="C67" s="1">
        <v>252</v>
      </c>
      <c r="D67" s="1"/>
      <c r="E67" s="1">
        <v>97</v>
      </c>
      <c r="F67" s="1">
        <v>130</v>
      </c>
      <c r="G67" s="10">
        <v>0.6</v>
      </c>
      <c r="H67" s="1">
        <v>55</v>
      </c>
      <c r="I67" s="22" t="s">
        <v>76</v>
      </c>
      <c r="J67" s="1">
        <v>100</v>
      </c>
      <c r="K67" s="1">
        <f t="shared" si="10"/>
        <v>-3</v>
      </c>
      <c r="L67" s="1"/>
      <c r="M67" s="1"/>
      <c r="N67" s="1"/>
      <c r="O67" s="1">
        <f t="shared" si="4"/>
        <v>19.399999999999999</v>
      </c>
      <c r="P67" s="5">
        <f>10*O67-N67-F67</f>
        <v>64</v>
      </c>
      <c r="Q67" s="5"/>
      <c r="R67" s="1"/>
      <c r="S67" s="1">
        <f t="shared" si="5"/>
        <v>10</v>
      </c>
      <c r="T67" s="1">
        <f t="shared" si="6"/>
        <v>6.7010309278350517</v>
      </c>
      <c r="U67" s="1">
        <v>17.600000000000001</v>
      </c>
      <c r="V67" s="1">
        <v>23.8</v>
      </c>
      <c r="W67" s="1">
        <v>31</v>
      </c>
      <c r="X67" s="1">
        <v>30.2</v>
      </c>
      <c r="Y67" s="1">
        <v>19.2</v>
      </c>
      <c r="Z67" s="1">
        <v>22</v>
      </c>
      <c r="AA67" s="1">
        <v>24.4</v>
      </c>
      <c r="AB67" s="1">
        <v>24</v>
      </c>
      <c r="AC67" s="1">
        <v>19</v>
      </c>
      <c r="AD67" s="1">
        <v>17</v>
      </c>
      <c r="AE67" s="1" t="s">
        <v>113</v>
      </c>
      <c r="AF67" s="1">
        <f>G67*P67</f>
        <v>38.4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35">
      <c r="A68" s="19" t="s">
        <v>114</v>
      </c>
      <c r="B68" s="19" t="s">
        <v>41</v>
      </c>
      <c r="C68" s="19"/>
      <c r="D68" s="19"/>
      <c r="E68" s="19"/>
      <c r="F68" s="19"/>
      <c r="G68" s="20">
        <v>0</v>
      </c>
      <c r="H68" s="19">
        <v>40</v>
      </c>
      <c r="I68" s="19" t="s">
        <v>37</v>
      </c>
      <c r="J68" s="19"/>
      <c r="K68" s="19">
        <f t="shared" si="10"/>
        <v>0</v>
      </c>
      <c r="L68" s="19"/>
      <c r="M68" s="19"/>
      <c r="N68" s="19"/>
      <c r="O68" s="19">
        <f t="shared" si="4"/>
        <v>0</v>
      </c>
      <c r="P68" s="21"/>
      <c r="Q68" s="21"/>
      <c r="R68" s="19"/>
      <c r="S68" s="19" t="e">
        <f t="shared" si="5"/>
        <v>#DIV/0!</v>
      </c>
      <c r="T68" s="19" t="e">
        <f t="shared" si="6"/>
        <v>#DIV/0!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 t="s">
        <v>48</v>
      </c>
      <c r="AF68" s="19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35">
      <c r="A69" s="1" t="s">
        <v>115</v>
      </c>
      <c r="B69" s="1" t="s">
        <v>41</v>
      </c>
      <c r="C69" s="1">
        <v>77</v>
      </c>
      <c r="D69" s="1">
        <v>60</v>
      </c>
      <c r="E69" s="1">
        <v>65</v>
      </c>
      <c r="F69" s="1">
        <v>67</v>
      </c>
      <c r="G69" s="10">
        <v>0.4</v>
      </c>
      <c r="H69" s="1">
        <v>50</v>
      </c>
      <c r="I69" s="1" t="s">
        <v>37</v>
      </c>
      <c r="J69" s="1">
        <v>71</v>
      </c>
      <c r="K69" s="1">
        <f t="shared" si="10"/>
        <v>-6</v>
      </c>
      <c r="L69" s="1"/>
      <c r="M69" s="1"/>
      <c r="N69" s="1"/>
      <c r="O69" s="1">
        <f t="shared" si="4"/>
        <v>13</v>
      </c>
      <c r="P69" s="5">
        <f t="shared" ref="P69:P75" si="15">10*O69-N69-F69</f>
        <v>63</v>
      </c>
      <c r="Q69" s="5"/>
      <c r="R69" s="1"/>
      <c r="S69" s="1">
        <f t="shared" si="5"/>
        <v>10</v>
      </c>
      <c r="T69" s="1">
        <f t="shared" si="6"/>
        <v>5.1538461538461542</v>
      </c>
      <c r="U69" s="1">
        <v>7.2</v>
      </c>
      <c r="V69" s="1">
        <v>12</v>
      </c>
      <c r="W69" s="1">
        <v>14.2</v>
      </c>
      <c r="X69" s="1">
        <v>13.4</v>
      </c>
      <c r="Y69" s="1">
        <v>13.8</v>
      </c>
      <c r="Z69" s="1">
        <v>14.4</v>
      </c>
      <c r="AA69" s="1">
        <v>16.2</v>
      </c>
      <c r="AB69" s="1">
        <v>13.8</v>
      </c>
      <c r="AC69" s="1">
        <v>8.4</v>
      </c>
      <c r="AD69" s="1">
        <v>12.8</v>
      </c>
      <c r="AE69" s="1" t="s">
        <v>42</v>
      </c>
      <c r="AF69" s="1">
        <f t="shared" ref="AF69:AF75" si="16">G69*P69</f>
        <v>25.200000000000003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35">
      <c r="A70" s="22" t="s">
        <v>116</v>
      </c>
      <c r="B70" s="1" t="s">
        <v>41</v>
      </c>
      <c r="C70" s="1"/>
      <c r="D70" s="1"/>
      <c r="E70" s="1"/>
      <c r="F70" s="1"/>
      <c r="G70" s="10">
        <v>0.11</v>
      </c>
      <c r="H70" s="1">
        <v>150</v>
      </c>
      <c r="I70" s="1" t="s">
        <v>37</v>
      </c>
      <c r="J70" s="1"/>
      <c r="K70" s="1">
        <f t="shared" ref="K70:K95" si="17">E70-J70</f>
        <v>0</v>
      </c>
      <c r="L70" s="1"/>
      <c r="M70" s="1"/>
      <c r="N70" s="22"/>
      <c r="O70" s="1">
        <f t="shared" si="4"/>
        <v>0</v>
      </c>
      <c r="P70" s="23">
        <v>10</v>
      </c>
      <c r="Q70" s="5"/>
      <c r="R70" s="1"/>
      <c r="S70" s="1" t="e">
        <f t="shared" si="5"/>
        <v>#DIV/0!</v>
      </c>
      <c r="T70" s="1" t="e">
        <f t="shared" si="6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0.2</v>
      </c>
      <c r="AA70" s="1">
        <v>0.8</v>
      </c>
      <c r="AB70" s="1">
        <v>0.8</v>
      </c>
      <c r="AC70" s="1">
        <v>1.4</v>
      </c>
      <c r="AD70" s="1">
        <v>1.2</v>
      </c>
      <c r="AE70" s="22" t="s">
        <v>117</v>
      </c>
      <c r="AF70" s="1">
        <f t="shared" si="16"/>
        <v>1.1000000000000001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35">
      <c r="A71" s="22" t="s">
        <v>118</v>
      </c>
      <c r="B71" s="1" t="s">
        <v>41</v>
      </c>
      <c r="C71" s="1"/>
      <c r="D71" s="1"/>
      <c r="E71" s="1"/>
      <c r="F71" s="1"/>
      <c r="G71" s="10">
        <v>0.06</v>
      </c>
      <c r="H71" s="1">
        <v>60</v>
      </c>
      <c r="I71" s="1" t="s">
        <v>37</v>
      </c>
      <c r="J71" s="1"/>
      <c r="K71" s="1">
        <f t="shared" si="17"/>
        <v>0</v>
      </c>
      <c r="L71" s="1"/>
      <c r="M71" s="1"/>
      <c r="N71" s="22"/>
      <c r="O71" s="1">
        <f t="shared" ref="O71:O95" si="18">E71/5</f>
        <v>0</v>
      </c>
      <c r="P71" s="23">
        <v>10</v>
      </c>
      <c r="Q71" s="5"/>
      <c r="R71" s="1"/>
      <c r="S71" s="1" t="e">
        <f t="shared" ref="S71:S95" si="19">(F71+N71+P71)/O71</f>
        <v>#DIV/0!</v>
      </c>
      <c r="T71" s="1" t="e">
        <f t="shared" ref="T71:T95" si="20">(F71+N71)/O71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22" t="s">
        <v>117</v>
      </c>
      <c r="AF71" s="1">
        <f t="shared" si="16"/>
        <v>0.6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35">
      <c r="A72" s="22" t="s">
        <v>119</v>
      </c>
      <c r="B72" s="1" t="s">
        <v>41</v>
      </c>
      <c r="C72" s="1"/>
      <c r="D72" s="1"/>
      <c r="E72" s="1"/>
      <c r="F72" s="1"/>
      <c r="G72" s="10">
        <v>0.15</v>
      </c>
      <c r="H72" s="1">
        <v>60</v>
      </c>
      <c r="I72" s="1" t="s">
        <v>37</v>
      </c>
      <c r="J72" s="1"/>
      <c r="K72" s="1">
        <f t="shared" si="17"/>
        <v>0</v>
      </c>
      <c r="L72" s="1"/>
      <c r="M72" s="1"/>
      <c r="N72" s="22"/>
      <c r="O72" s="1">
        <f t="shared" si="18"/>
        <v>0</v>
      </c>
      <c r="P72" s="23">
        <v>10</v>
      </c>
      <c r="Q72" s="5"/>
      <c r="R72" s="1"/>
      <c r="S72" s="1" t="e">
        <f t="shared" si="19"/>
        <v>#DIV/0!</v>
      </c>
      <c r="T72" s="1" t="e">
        <f t="shared" si="20"/>
        <v>#DIV/0!</v>
      </c>
      <c r="U72" s="1">
        <v>0</v>
      </c>
      <c r="V72" s="1">
        <v>0</v>
      </c>
      <c r="W72" s="1">
        <v>-0.2</v>
      </c>
      <c r="X72" s="1">
        <v>-0.2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-0.4</v>
      </c>
      <c r="AE72" s="22" t="s">
        <v>117</v>
      </c>
      <c r="AF72" s="1">
        <f t="shared" si="16"/>
        <v>1.5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35">
      <c r="A73" s="1" t="s">
        <v>120</v>
      </c>
      <c r="B73" s="1" t="s">
        <v>41</v>
      </c>
      <c r="C73" s="1">
        <v>11</v>
      </c>
      <c r="D73" s="1"/>
      <c r="E73" s="1">
        <v>6</v>
      </c>
      <c r="F73" s="1">
        <v>5</v>
      </c>
      <c r="G73" s="10">
        <v>0.4</v>
      </c>
      <c r="H73" s="1">
        <v>55</v>
      </c>
      <c r="I73" s="1" t="s">
        <v>37</v>
      </c>
      <c r="J73" s="1">
        <v>6</v>
      </c>
      <c r="K73" s="1">
        <f t="shared" si="17"/>
        <v>0</v>
      </c>
      <c r="L73" s="1"/>
      <c r="M73" s="1"/>
      <c r="N73" s="1"/>
      <c r="O73" s="1">
        <f t="shared" si="18"/>
        <v>1.2</v>
      </c>
      <c r="P73" s="5">
        <f t="shared" si="15"/>
        <v>7</v>
      </c>
      <c r="Q73" s="5"/>
      <c r="R73" s="1"/>
      <c r="S73" s="1">
        <f t="shared" si="19"/>
        <v>10</v>
      </c>
      <c r="T73" s="1">
        <f t="shared" si="20"/>
        <v>4.166666666666667</v>
      </c>
      <c r="U73" s="1">
        <v>0.8</v>
      </c>
      <c r="V73" s="1">
        <v>0.6</v>
      </c>
      <c r="W73" s="1">
        <v>0.2</v>
      </c>
      <c r="X73" s="1">
        <v>0.4</v>
      </c>
      <c r="Y73" s="1">
        <v>1</v>
      </c>
      <c r="Z73" s="1">
        <v>1</v>
      </c>
      <c r="AA73" s="1">
        <v>0.2</v>
      </c>
      <c r="AB73" s="1">
        <v>0</v>
      </c>
      <c r="AC73" s="1">
        <v>0.8</v>
      </c>
      <c r="AD73" s="1">
        <v>0.8</v>
      </c>
      <c r="AE73" s="1"/>
      <c r="AF73" s="1">
        <f t="shared" si="16"/>
        <v>2.8000000000000003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35">
      <c r="A74" s="1" t="s">
        <v>121</v>
      </c>
      <c r="B74" s="1" t="s">
        <v>36</v>
      </c>
      <c r="C74" s="1">
        <v>7.26</v>
      </c>
      <c r="D74" s="1"/>
      <c r="E74" s="1">
        <v>7.2489999999999997</v>
      </c>
      <c r="F74" s="1"/>
      <c r="G74" s="10">
        <v>1</v>
      </c>
      <c r="H74" s="1">
        <v>55</v>
      </c>
      <c r="I74" s="1" t="s">
        <v>37</v>
      </c>
      <c r="J74" s="1">
        <v>9.3000000000000007</v>
      </c>
      <c r="K74" s="1">
        <f t="shared" si="17"/>
        <v>-2.051000000000001</v>
      </c>
      <c r="L74" s="1"/>
      <c r="M74" s="1"/>
      <c r="N74" s="1"/>
      <c r="O74" s="1">
        <f t="shared" si="18"/>
        <v>1.4498</v>
      </c>
      <c r="P74" s="5">
        <f>7*O74-N74-F74</f>
        <v>10.1486</v>
      </c>
      <c r="Q74" s="5"/>
      <c r="R74" s="1"/>
      <c r="S74" s="1">
        <f t="shared" si="19"/>
        <v>7</v>
      </c>
      <c r="T74" s="1">
        <f t="shared" si="20"/>
        <v>0</v>
      </c>
      <c r="U74" s="1">
        <v>0.28960000000000002</v>
      </c>
      <c r="V74" s="1">
        <v>0.57840000000000003</v>
      </c>
      <c r="W74" s="1">
        <v>0.2888</v>
      </c>
      <c r="X74" s="1">
        <v>0.57579999999999998</v>
      </c>
      <c r="Y74" s="1">
        <v>0.28699999999999998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4" t="s">
        <v>156</v>
      </c>
      <c r="AF74" s="1">
        <f t="shared" si="16"/>
        <v>10.1486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35">
      <c r="A75" s="1" t="s">
        <v>122</v>
      </c>
      <c r="B75" s="1" t="s">
        <v>36</v>
      </c>
      <c r="C75" s="1">
        <v>110.631</v>
      </c>
      <c r="D75" s="1">
        <v>77.736000000000004</v>
      </c>
      <c r="E75" s="1">
        <v>112.245</v>
      </c>
      <c r="F75" s="1">
        <v>68.802999999999997</v>
      </c>
      <c r="G75" s="10">
        <v>1</v>
      </c>
      <c r="H75" s="1">
        <v>50</v>
      </c>
      <c r="I75" s="1" t="s">
        <v>37</v>
      </c>
      <c r="J75" s="1">
        <v>106.2</v>
      </c>
      <c r="K75" s="1">
        <f t="shared" si="17"/>
        <v>6.0450000000000017</v>
      </c>
      <c r="L75" s="1"/>
      <c r="M75" s="1"/>
      <c r="N75" s="1">
        <v>30.333400000000012</v>
      </c>
      <c r="O75" s="1">
        <f t="shared" si="18"/>
        <v>22.449000000000002</v>
      </c>
      <c r="P75" s="5">
        <f t="shared" si="15"/>
        <v>125.3536</v>
      </c>
      <c r="Q75" s="5"/>
      <c r="R75" s="1"/>
      <c r="S75" s="1">
        <f t="shared" si="19"/>
        <v>10</v>
      </c>
      <c r="T75" s="1">
        <f t="shared" si="20"/>
        <v>4.4160719853891042</v>
      </c>
      <c r="U75" s="1">
        <v>15.4742</v>
      </c>
      <c r="V75" s="1">
        <v>13.44</v>
      </c>
      <c r="W75" s="1">
        <v>18.978200000000001</v>
      </c>
      <c r="X75" s="1">
        <v>18.136399999999998</v>
      </c>
      <c r="Y75" s="1">
        <v>10.0642</v>
      </c>
      <c r="Z75" s="1">
        <v>11.0212</v>
      </c>
      <c r="AA75" s="1">
        <v>18.106999999999999</v>
      </c>
      <c r="AB75" s="1">
        <v>17.205200000000001</v>
      </c>
      <c r="AC75" s="1">
        <v>18.405999999999999</v>
      </c>
      <c r="AD75" s="1">
        <v>20.113399999999999</v>
      </c>
      <c r="AE75" s="1"/>
      <c r="AF75" s="1">
        <f t="shared" si="16"/>
        <v>125.3536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35">
      <c r="A76" s="19" t="s">
        <v>123</v>
      </c>
      <c r="B76" s="19" t="s">
        <v>41</v>
      </c>
      <c r="C76" s="19"/>
      <c r="D76" s="19"/>
      <c r="E76" s="19"/>
      <c r="F76" s="19"/>
      <c r="G76" s="20">
        <v>0</v>
      </c>
      <c r="H76" s="19">
        <v>40</v>
      </c>
      <c r="I76" s="19" t="s">
        <v>37</v>
      </c>
      <c r="J76" s="19"/>
      <c r="K76" s="19">
        <f t="shared" si="17"/>
        <v>0</v>
      </c>
      <c r="L76" s="19"/>
      <c r="M76" s="19"/>
      <c r="N76" s="19"/>
      <c r="O76" s="19">
        <f t="shared" si="18"/>
        <v>0</v>
      </c>
      <c r="P76" s="21"/>
      <c r="Q76" s="21"/>
      <c r="R76" s="19"/>
      <c r="S76" s="19" t="e">
        <f t="shared" si="19"/>
        <v>#DIV/0!</v>
      </c>
      <c r="T76" s="19" t="e">
        <f t="shared" si="20"/>
        <v>#DIV/0!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 t="s">
        <v>124</v>
      </c>
      <c r="AF76" s="19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35">
      <c r="A77" s="1" t="s">
        <v>125</v>
      </c>
      <c r="B77" s="1" t="s">
        <v>41</v>
      </c>
      <c r="C77" s="1">
        <v>1</v>
      </c>
      <c r="D77" s="1">
        <v>12</v>
      </c>
      <c r="E77" s="1"/>
      <c r="F77" s="1">
        <v>12</v>
      </c>
      <c r="G77" s="10">
        <v>0.2</v>
      </c>
      <c r="H77" s="1">
        <v>35</v>
      </c>
      <c r="I77" s="1" t="s">
        <v>37</v>
      </c>
      <c r="J77" s="1"/>
      <c r="K77" s="1">
        <f t="shared" si="17"/>
        <v>0</v>
      </c>
      <c r="L77" s="1"/>
      <c r="M77" s="1"/>
      <c r="N77" s="1">
        <v>7.2000000000000011</v>
      </c>
      <c r="O77" s="1">
        <f t="shared" si="18"/>
        <v>0</v>
      </c>
      <c r="P77" s="5"/>
      <c r="Q77" s="5"/>
      <c r="R77" s="1"/>
      <c r="S77" s="1" t="e">
        <f t="shared" si="19"/>
        <v>#DIV/0!</v>
      </c>
      <c r="T77" s="1" t="e">
        <f t="shared" si="20"/>
        <v>#DIV/0!</v>
      </c>
      <c r="U77" s="1">
        <v>1.8</v>
      </c>
      <c r="V77" s="1">
        <v>1.8</v>
      </c>
      <c r="W77" s="1">
        <v>0</v>
      </c>
      <c r="X77" s="1">
        <v>0</v>
      </c>
      <c r="Y77" s="1">
        <v>0</v>
      </c>
      <c r="Z77" s="1">
        <v>0</v>
      </c>
      <c r="AA77" s="1">
        <v>0.8</v>
      </c>
      <c r="AB77" s="1">
        <v>0.8</v>
      </c>
      <c r="AC77" s="1">
        <v>-0.4</v>
      </c>
      <c r="AD77" s="1">
        <v>-0.4</v>
      </c>
      <c r="AE77" s="1" t="s">
        <v>126</v>
      </c>
      <c r="AF77" s="1">
        <f t="shared" ref="AF77:AF93" si="21"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35">
      <c r="A78" s="33" t="s">
        <v>127</v>
      </c>
      <c r="B78" s="25" t="s">
        <v>36</v>
      </c>
      <c r="C78" s="25">
        <v>2429.62</v>
      </c>
      <c r="D78" s="25">
        <v>2859.92</v>
      </c>
      <c r="E78" s="25">
        <v>2048.442</v>
      </c>
      <c r="F78" s="25">
        <v>2785.605</v>
      </c>
      <c r="G78" s="26">
        <v>1</v>
      </c>
      <c r="H78" s="25">
        <v>60</v>
      </c>
      <c r="I78" s="25" t="s">
        <v>37</v>
      </c>
      <c r="J78" s="25">
        <v>2070.2750000000001</v>
      </c>
      <c r="K78" s="25">
        <f t="shared" si="17"/>
        <v>-21.833000000000084</v>
      </c>
      <c r="L78" s="25"/>
      <c r="M78" s="25"/>
      <c r="N78" s="25"/>
      <c r="O78" s="25">
        <f t="shared" si="18"/>
        <v>409.6884</v>
      </c>
      <c r="P78" s="27">
        <f t="shared" ref="P78:P80" si="22">11*O78-N78-F78</f>
        <v>1720.9674</v>
      </c>
      <c r="Q78" s="27"/>
      <c r="R78" s="25"/>
      <c r="S78" s="25">
        <f t="shared" si="19"/>
        <v>11</v>
      </c>
      <c r="T78" s="25">
        <f t="shared" si="20"/>
        <v>6.7993260243638822</v>
      </c>
      <c r="U78" s="25">
        <v>348.62119999999999</v>
      </c>
      <c r="V78" s="25">
        <v>432.40300000000002</v>
      </c>
      <c r="W78" s="25">
        <v>542.8972</v>
      </c>
      <c r="X78" s="25">
        <v>477.96379999999999</v>
      </c>
      <c r="Y78" s="25">
        <v>330.61559999999997</v>
      </c>
      <c r="Z78" s="25">
        <v>333.15179999999998</v>
      </c>
      <c r="AA78" s="25">
        <v>430.52960000000002</v>
      </c>
      <c r="AB78" s="25">
        <v>429.07139999999998</v>
      </c>
      <c r="AC78" s="25">
        <v>389.05759999999998</v>
      </c>
      <c r="AD78" s="25">
        <v>379.9692</v>
      </c>
      <c r="AE78" s="25" t="s">
        <v>57</v>
      </c>
      <c r="AF78" s="25">
        <f t="shared" si="21"/>
        <v>1720.9674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35">
      <c r="A79" s="33" t="s">
        <v>128</v>
      </c>
      <c r="B79" s="25" t="s">
        <v>36</v>
      </c>
      <c r="C79" s="25">
        <v>1643.9190000000001</v>
      </c>
      <c r="D79" s="25">
        <v>478.125</v>
      </c>
      <c r="E79" s="25">
        <v>884.78700000000003</v>
      </c>
      <c r="F79" s="25">
        <v>800.78200000000004</v>
      </c>
      <c r="G79" s="26">
        <v>1</v>
      </c>
      <c r="H79" s="25">
        <v>60</v>
      </c>
      <c r="I79" s="25" t="s">
        <v>37</v>
      </c>
      <c r="J79" s="25">
        <v>900</v>
      </c>
      <c r="K79" s="25">
        <f t="shared" si="17"/>
        <v>-15.212999999999965</v>
      </c>
      <c r="L79" s="25"/>
      <c r="M79" s="25"/>
      <c r="N79" s="25">
        <v>900</v>
      </c>
      <c r="O79" s="25">
        <f t="shared" si="18"/>
        <v>176.95740000000001</v>
      </c>
      <c r="P79" s="27">
        <f t="shared" si="22"/>
        <v>245.74940000000004</v>
      </c>
      <c r="Q79" s="27"/>
      <c r="R79" s="25"/>
      <c r="S79" s="25">
        <f t="shared" si="19"/>
        <v>11.000000000000002</v>
      </c>
      <c r="T79" s="25">
        <f t="shared" si="20"/>
        <v>9.6112510694664373</v>
      </c>
      <c r="U79" s="25">
        <v>193.71940000000001</v>
      </c>
      <c r="V79" s="25">
        <v>147.5848</v>
      </c>
      <c r="W79" s="25">
        <v>153.77279999999999</v>
      </c>
      <c r="X79" s="25">
        <v>228.53399999999999</v>
      </c>
      <c r="Y79" s="25">
        <v>159.21940000000001</v>
      </c>
      <c r="Z79" s="25">
        <v>109.28700000000001</v>
      </c>
      <c r="AA79" s="25">
        <v>279.01679999999999</v>
      </c>
      <c r="AB79" s="25">
        <v>329.15800000000002</v>
      </c>
      <c r="AC79" s="25">
        <v>271.50799999999998</v>
      </c>
      <c r="AD79" s="25">
        <v>222.8768</v>
      </c>
      <c r="AE79" s="25" t="s">
        <v>64</v>
      </c>
      <c r="AF79" s="25">
        <f t="shared" si="21"/>
        <v>245.74940000000004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35">
      <c r="A80" s="33" t="s">
        <v>129</v>
      </c>
      <c r="B80" s="25" t="s">
        <v>36</v>
      </c>
      <c r="C80" s="25">
        <v>928.23199999999997</v>
      </c>
      <c r="D80" s="25">
        <v>745.66</v>
      </c>
      <c r="E80" s="25">
        <v>909.16800000000001</v>
      </c>
      <c r="F80" s="25">
        <v>586.78300000000002</v>
      </c>
      <c r="G80" s="26">
        <v>1</v>
      </c>
      <c r="H80" s="25">
        <v>60</v>
      </c>
      <c r="I80" s="25" t="s">
        <v>37</v>
      </c>
      <c r="J80" s="25">
        <v>1682.5</v>
      </c>
      <c r="K80" s="25">
        <f t="shared" si="17"/>
        <v>-773.33199999999999</v>
      </c>
      <c r="L80" s="25"/>
      <c r="M80" s="25"/>
      <c r="N80" s="25">
        <v>900</v>
      </c>
      <c r="O80" s="25">
        <f t="shared" si="18"/>
        <v>181.83359999999999</v>
      </c>
      <c r="P80" s="27">
        <f t="shared" si="22"/>
        <v>513.38659999999993</v>
      </c>
      <c r="Q80" s="27">
        <v>1000</v>
      </c>
      <c r="R80" s="25" t="s">
        <v>159</v>
      </c>
      <c r="S80" s="25">
        <f t="shared" si="19"/>
        <v>10.999999999999998</v>
      </c>
      <c r="T80" s="25">
        <f t="shared" si="20"/>
        <v>8.1766131232071526</v>
      </c>
      <c r="U80" s="25">
        <v>178.24760000000001</v>
      </c>
      <c r="V80" s="25">
        <v>131.71719999999999</v>
      </c>
      <c r="W80" s="25">
        <v>139.10040000000001</v>
      </c>
      <c r="X80" s="25">
        <v>169.86619999999999</v>
      </c>
      <c r="Y80" s="25">
        <v>143.18100000000001</v>
      </c>
      <c r="Z80" s="25">
        <v>162.04640000000001</v>
      </c>
      <c r="AA80" s="25">
        <v>431.92200000000003</v>
      </c>
      <c r="AB80" s="25">
        <v>502.18220000000002</v>
      </c>
      <c r="AC80" s="25">
        <v>303.33640000000003</v>
      </c>
      <c r="AD80" s="25">
        <v>310.85640000000001</v>
      </c>
      <c r="AE80" s="25" t="s">
        <v>130</v>
      </c>
      <c r="AF80" s="25">
        <f t="shared" si="21"/>
        <v>513.38659999999993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35">
      <c r="A81" s="28" t="s">
        <v>131</v>
      </c>
      <c r="B81" s="28" t="s">
        <v>36</v>
      </c>
      <c r="C81" s="28">
        <v>3938.7020000000002</v>
      </c>
      <c r="D81" s="28">
        <v>2989.681</v>
      </c>
      <c r="E81" s="28">
        <v>3675.9340000000002</v>
      </c>
      <c r="F81" s="31">
        <f>2537.965+F22</f>
        <v>2532.9860000000003</v>
      </c>
      <c r="G81" s="29">
        <v>1</v>
      </c>
      <c r="H81" s="28">
        <v>60</v>
      </c>
      <c r="I81" s="28" t="s">
        <v>37</v>
      </c>
      <c r="J81" s="28">
        <v>3705.0329999999999</v>
      </c>
      <c r="K81" s="28">
        <f t="shared" si="17"/>
        <v>-29.098999999999705</v>
      </c>
      <c r="L81" s="28"/>
      <c r="M81" s="28"/>
      <c r="N81" s="28"/>
      <c r="O81" s="28">
        <f t="shared" si="18"/>
        <v>735.18680000000006</v>
      </c>
      <c r="P81" s="30">
        <f>8*O81-N81-F81</f>
        <v>3348.5084000000002</v>
      </c>
      <c r="Q81" s="30">
        <v>0</v>
      </c>
      <c r="R81" s="28" t="s">
        <v>160</v>
      </c>
      <c r="S81" s="28">
        <f t="shared" si="19"/>
        <v>8</v>
      </c>
      <c r="T81" s="28">
        <f t="shared" si="20"/>
        <v>3.4453638177399268</v>
      </c>
      <c r="U81" s="28">
        <v>514.34320000000002</v>
      </c>
      <c r="V81" s="28">
        <v>549.89760000000001</v>
      </c>
      <c r="W81" s="28">
        <v>591.75459999999998</v>
      </c>
      <c r="X81" s="28">
        <v>640.66300000000001</v>
      </c>
      <c r="Y81" s="28">
        <v>493.75119999999998</v>
      </c>
      <c r="Z81" s="28">
        <v>513.53</v>
      </c>
      <c r="AA81" s="28">
        <v>430.97480000000002</v>
      </c>
      <c r="AB81" s="28">
        <v>491.42099999999999</v>
      </c>
      <c r="AC81" s="28">
        <v>429.42419999999998</v>
      </c>
      <c r="AD81" s="28">
        <v>335.6422</v>
      </c>
      <c r="AE81" s="28" t="s">
        <v>132</v>
      </c>
      <c r="AF81" s="28">
        <f t="shared" si="21"/>
        <v>3348.5084000000002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35">
      <c r="A82" s="1" t="s">
        <v>133</v>
      </c>
      <c r="B82" s="1" t="s">
        <v>36</v>
      </c>
      <c r="C82" s="1">
        <v>13.44</v>
      </c>
      <c r="D82" s="1"/>
      <c r="E82" s="1">
        <v>4.0519999999999996</v>
      </c>
      <c r="F82" s="1">
        <v>9.3879999999999999</v>
      </c>
      <c r="G82" s="10">
        <v>1</v>
      </c>
      <c r="H82" s="1">
        <v>55</v>
      </c>
      <c r="I82" s="1" t="s">
        <v>37</v>
      </c>
      <c r="J82" s="1">
        <v>4.4000000000000004</v>
      </c>
      <c r="K82" s="1">
        <f t="shared" si="17"/>
        <v>-0.34800000000000075</v>
      </c>
      <c r="L82" s="1"/>
      <c r="M82" s="1"/>
      <c r="N82" s="1"/>
      <c r="O82" s="1">
        <f t="shared" si="18"/>
        <v>0.8103999999999999</v>
      </c>
      <c r="P82" s="5"/>
      <c r="Q82" s="5"/>
      <c r="R82" s="1"/>
      <c r="S82" s="1">
        <f t="shared" si="19"/>
        <v>11.584402764067129</v>
      </c>
      <c r="T82" s="1">
        <f t="shared" si="20"/>
        <v>11.584402764067129</v>
      </c>
      <c r="U82" s="1">
        <v>0.8156000000000001</v>
      </c>
      <c r="V82" s="1">
        <v>0.27279999999999999</v>
      </c>
      <c r="W82" s="1">
        <v>0.27179999999999999</v>
      </c>
      <c r="X82" s="1">
        <v>0.27179999999999999</v>
      </c>
      <c r="Y82" s="1">
        <v>0.27</v>
      </c>
      <c r="Z82" s="1">
        <v>0.27</v>
      </c>
      <c r="AA82" s="1">
        <v>0.54100000000000004</v>
      </c>
      <c r="AB82" s="1">
        <v>0.81099999999999994</v>
      </c>
      <c r="AC82" s="1">
        <v>0.36399999999999999</v>
      </c>
      <c r="AD82" s="1">
        <v>1.1738</v>
      </c>
      <c r="AE82" s="1" t="s">
        <v>134</v>
      </c>
      <c r="AF82" s="1">
        <f t="shared" si="21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35">
      <c r="A83" s="1" t="s">
        <v>135</v>
      </c>
      <c r="B83" s="1" t="s">
        <v>36</v>
      </c>
      <c r="C83" s="1">
        <v>10.74</v>
      </c>
      <c r="D83" s="1">
        <v>21.539000000000001</v>
      </c>
      <c r="E83" s="1">
        <v>10.739000000000001</v>
      </c>
      <c r="F83" s="1">
        <v>21.54</v>
      </c>
      <c r="G83" s="10">
        <v>1</v>
      </c>
      <c r="H83" s="1">
        <v>55</v>
      </c>
      <c r="I83" s="1" t="s">
        <v>37</v>
      </c>
      <c r="J83" s="1">
        <v>10</v>
      </c>
      <c r="K83" s="1">
        <f t="shared" si="17"/>
        <v>0.73900000000000077</v>
      </c>
      <c r="L83" s="1"/>
      <c r="M83" s="1"/>
      <c r="N83" s="1"/>
      <c r="O83" s="1">
        <f t="shared" si="18"/>
        <v>2.1478000000000002</v>
      </c>
      <c r="P83" s="5"/>
      <c r="Q83" s="5"/>
      <c r="R83" s="1"/>
      <c r="S83" s="1">
        <f t="shared" si="19"/>
        <v>10.028866747369401</v>
      </c>
      <c r="T83" s="1">
        <f t="shared" si="20"/>
        <v>10.028866747369401</v>
      </c>
      <c r="U83" s="1">
        <v>0.2702</v>
      </c>
      <c r="V83" s="1">
        <v>1.0928</v>
      </c>
      <c r="W83" s="1">
        <v>2.1669999999999998</v>
      </c>
      <c r="X83" s="1">
        <v>1.88</v>
      </c>
      <c r="Y83" s="1">
        <v>0.27100000000000002</v>
      </c>
      <c r="Z83" s="1">
        <v>0.54039999999999999</v>
      </c>
      <c r="AA83" s="1">
        <v>0.53780000000000006</v>
      </c>
      <c r="AB83" s="1">
        <v>0.26840000000000003</v>
      </c>
      <c r="AC83" s="1">
        <v>1.0680000000000001</v>
      </c>
      <c r="AD83" s="1">
        <v>1.6419999999999999</v>
      </c>
      <c r="AE83" s="1" t="s">
        <v>136</v>
      </c>
      <c r="AF83" s="1">
        <f t="shared" si="21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35">
      <c r="A84" s="1" t="s">
        <v>137</v>
      </c>
      <c r="B84" s="1" t="s">
        <v>36</v>
      </c>
      <c r="C84" s="1">
        <v>18.757999999999999</v>
      </c>
      <c r="D84" s="1"/>
      <c r="E84" s="1">
        <v>2.2799999999999998</v>
      </c>
      <c r="F84" s="1">
        <v>16.093</v>
      </c>
      <c r="G84" s="10">
        <v>1</v>
      </c>
      <c r="H84" s="1">
        <v>55</v>
      </c>
      <c r="I84" s="1" t="s">
        <v>37</v>
      </c>
      <c r="J84" s="1">
        <v>2.6</v>
      </c>
      <c r="K84" s="1">
        <f t="shared" si="17"/>
        <v>-0.32000000000000028</v>
      </c>
      <c r="L84" s="1"/>
      <c r="M84" s="1"/>
      <c r="N84" s="1"/>
      <c r="O84" s="1">
        <f t="shared" si="18"/>
        <v>0.45599999999999996</v>
      </c>
      <c r="P84" s="5"/>
      <c r="Q84" s="5"/>
      <c r="R84" s="1"/>
      <c r="S84" s="1">
        <f t="shared" si="19"/>
        <v>35.291666666666671</v>
      </c>
      <c r="T84" s="1">
        <f t="shared" si="20"/>
        <v>35.291666666666671</v>
      </c>
      <c r="U84" s="1">
        <v>0.53579999999999994</v>
      </c>
      <c r="V84" s="1">
        <v>0.26679999999999998</v>
      </c>
      <c r="W84" s="1">
        <v>0.26600000000000001</v>
      </c>
      <c r="X84" s="1">
        <v>0.53200000000000003</v>
      </c>
      <c r="Y84" s="1">
        <v>0.53099999999999992</v>
      </c>
      <c r="Z84" s="1">
        <v>0.26500000000000001</v>
      </c>
      <c r="AA84" s="1">
        <v>0.2676</v>
      </c>
      <c r="AB84" s="1">
        <v>0.2676</v>
      </c>
      <c r="AC84" s="1">
        <v>0</v>
      </c>
      <c r="AD84" s="1">
        <v>0.27600000000000002</v>
      </c>
      <c r="AE84" s="18" t="s">
        <v>155</v>
      </c>
      <c r="AF84" s="1">
        <f t="shared" si="21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35">
      <c r="A85" s="1" t="s">
        <v>138</v>
      </c>
      <c r="B85" s="1" t="s">
        <v>36</v>
      </c>
      <c r="C85" s="1">
        <v>86.078000000000003</v>
      </c>
      <c r="D85" s="1"/>
      <c r="E85" s="1">
        <v>44.087000000000003</v>
      </c>
      <c r="F85" s="1">
        <v>41.991</v>
      </c>
      <c r="G85" s="10">
        <v>1</v>
      </c>
      <c r="H85" s="1">
        <v>60</v>
      </c>
      <c r="I85" s="1" t="s">
        <v>37</v>
      </c>
      <c r="J85" s="1">
        <v>44.09</v>
      </c>
      <c r="K85" s="1">
        <f t="shared" si="17"/>
        <v>-3.0000000000001137E-3</v>
      </c>
      <c r="L85" s="1"/>
      <c r="M85" s="1"/>
      <c r="N85" s="1"/>
      <c r="O85" s="1">
        <f t="shared" si="18"/>
        <v>8.817400000000001</v>
      </c>
      <c r="P85" s="5">
        <f t="shared" ref="P85:P93" si="23">10*O85-N85-F85</f>
        <v>46.183000000000007</v>
      </c>
      <c r="Q85" s="5"/>
      <c r="R85" s="1"/>
      <c r="S85" s="1">
        <f t="shared" si="19"/>
        <v>10</v>
      </c>
      <c r="T85" s="1">
        <f t="shared" si="20"/>
        <v>4.762288202871594</v>
      </c>
      <c r="U85" s="1">
        <v>3.0908000000000002</v>
      </c>
      <c r="V85" s="1">
        <v>3.4098000000000002</v>
      </c>
      <c r="W85" s="1">
        <v>0.48060000000000003</v>
      </c>
      <c r="X85" s="1">
        <v>0.48459999999999998</v>
      </c>
      <c r="Y85" s="1">
        <v>8.7010000000000005</v>
      </c>
      <c r="Z85" s="1">
        <v>9.3469999999999995</v>
      </c>
      <c r="AA85" s="1">
        <v>4.1869999999999994</v>
      </c>
      <c r="AB85" s="1">
        <v>3.218</v>
      </c>
      <c r="AC85" s="1">
        <v>0</v>
      </c>
      <c r="AD85" s="1">
        <v>0</v>
      </c>
      <c r="AE85" s="18" t="s">
        <v>157</v>
      </c>
      <c r="AF85" s="1">
        <f t="shared" si="21"/>
        <v>46.183000000000007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35">
      <c r="A86" s="1" t="s">
        <v>139</v>
      </c>
      <c r="B86" s="1" t="s">
        <v>41</v>
      </c>
      <c r="C86" s="1">
        <v>20</v>
      </c>
      <c r="D86" s="1">
        <v>6</v>
      </c>
      <c r="E86" s="1">
        <v>16</v>
      </c>
      <c r="F86" s="1">
        <v>6</v>
      </c>
      <c r="G86" s="10">
        <v>0.3</v>
      </c>
      <c r="H86" s="1">
        <v>40</v>
      </c>
      <c r="I86" s="1" t="s">
        <v>37</v>
      </c>
      <c r="J86" s="1">
        <v>18</v>
      </c>
      <c r="K86" s="1">
        <f t="shared" si="17"/>
        <v>-2</v>
      </c>
      <c r="L86" s="1"/>
      <c r="M86" s="1"/>
      <c r="N86" s="1">
        <v>14.8</v>
      </c>
      <c r="O86" s="1">
        <f t="shared" si="18"/>
        <v>3.2</v>
      </c>
      <c r="P86" s="5">
        <f t="shared" si="23"/>
        <v>11.2</v>
      </c>
      <c r="Q86" s="5"/>
      <c r="R86" s="1"/>
      <c r="S86" s="1">
        <f t="shared" si="19"/>
        <v>10</v>
      </c>
      <c r="T86" s="1">
        <f t="shared" si="20"/>
        <v>6.5</v>
      </c>
      <c r="U86" s="1">
        <v>2.8</v>
      </c>
      <c r="V86" s="1">
        <v>2.2000000000000002</v>
      </c>
      <c r="W86" s="1">
        <v>1.6</v>
      </c>
      <c r="X86" s="1">
        <v>2.2000000000000002</v>
      </c>
      <c r="Y86" s="1">
        <v>1</v>
      </c>
      <c r="Z86" s="1">
        <v>0.4</v>
      </c>
      <c r="AA86" s="1">
        <v>2.4</v>
      </c>
      <c r="AB86" s="1">
        <v>3.6</v>
      </c>
      <c r="AC86" s="1">
        <v>2.6</v>
      </c>
      <c r="AD86" s="1">
        <v>2</v>
      </c>
      <c r="AE86" s="1"/>
      <c r="AF86" s="1">
        <f t="shared" si="21"/>
        <v>3.36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35">
      <c r="A87" s="1" t="s">
        <v>141</v>
      </c>
      <c r="B87" s="1" t="s">
        <v>41</v>
      </c>
      <c r="C87" s="1">
        <v>41</v>
      </c>
      <c r="D87" s="1"/>
      <c r="E87" s="1">
        <v>10</v>
      </c>
      <c r="F87" s="1">
        <v>11</v>
      </c>
      <c r="G87" s="10">
        <v>0.3</v>
      </c>
      <c r="H87" s="1">
        <v>40</v>
      </c>
      <c r="I87" s="1" t="s">
        <v>37</v>
      </c>
      <c r="J87" s="1">
        <v>14</v>
      </c>
      <c r="K87" s="1">
        <f t="shared" si="17"/>
        <v>-4</v>
      </c>
      <c r="L87" s="1"/>
      <c r="M87" s="1"/>
      <c r="N87" s="1"/>
      <c r="O87" s="1">
        <f t="shared" si="18"/>
        <v>2</v>
      </c>
      <c r="P87" s="5">
        <f t="shared" si="23"/>
        <v>9</v>
      </c>
      <c r="Q87" s="5"/>
      <c r="R87" s="1"/>
      <c r="S87" s="1">
        <f t="shared" si="19"/>
        <v>10</v>
      </c>
      <c r="T87" s="1">
        <f t="shared" si="20"/>
        <v>5.5</v>
      </c>
      <c r="U87" s="1">
        <v>2.4</v>
      </c>
      <c r="V87" s="1">
        <v>2.4</v>
      </c>
      <c r="W87" s="1">
        <v>1.4</v>
      </c>
      <c r="X87" s="1">
        <v>2</v>
      </c>
      <c r="Y87" s="1">
        <v>0.8</v>
      </c>
      <c r="Z87" s="1">
        <v>0.6</v>
      </c>
      <c r="AA87" s="1">
        <v>4</v>
      </c>
      <c r="AB87" s="1">
        <v>4.5999999999999996</v>
      </c>
      <c r="AC87" s="1">
        <v>2.6</v>
      </c>
      <c r="AD87" s="1">
        <v>2.2000000000000002</v>
      </c>
      <c r="AE87" s="18" t="s">
        <v>158</v>
      </c>
      <c r="AF87" s="1">
        <f t="shared" si="21"/>
        <v>2.6999999999999997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35">
      <c r="A88" s="1" t="s">
        <v>142</v>
      </c>
      <c r="B88" s="1" t="s">
        <v>41</v>
      </c>
      <c r="C88" s="1">
        <v>65</v>
      </c>
      <c r="D88" s="1">
        <v>120</v>
      </c>
      <c r="E88" s="1">
        <v>62</v>
      </c>
      <c r="F88" s="1">
        <v>112</v>
      </c>
      <c r="G88" s="10">
        <v>0.3</v>
      </c>
      <c r="H88" s="1">
        <v>40</v>
      </c>
      <c r="I88" s="1" t="s">
        <v>37</v>
      </c>
      <c r="J88" s="1">
        <v>82</v>
      </c>
      <c r="K88" s="1">
        <f t="shared" si="17"/>
        <v>-20</v>
      </c>
      <c r="L88" s="1"/>
      <c r="M88" s="1"/>
      <c r="N88" s="1"/>
      <c r="O88" s="1">
        <f t="shared" si="18"/>
        <v>12.4</v>
      </c>
      <c r="P88" s="5">
        <f t="shared" si="23"/>
        <v>12</v>
      </c>
      <c r="Q88" s="5"/>
      <c r="R88" s="1"/>
      <c r="S88" s="1">
        <f t="shared" si="19"/>
        <v>10</v>
      </c>
      <c r="T88" s="1">
        <f t="shared" si="20"/>
        <v>9.0322580645161281</v>
      </c>
      <c r="U88" s="1">
        <v>13.8</v>
      </c>
      <c r="V88" s="1">
        <v>17.399999999999999</v>
      </c>
      <c r="W88" s="1">
        <v>14.4</v>
      </c>
      <c r="X88" s="1">
        <v>15.4</v>
      </c>
      <c r="Y88" s="1">
        <v>13.4</v>
      </c>
      <c r="Z88" s="1">
        <v>15.4</v>
      </c>
      <c r="AA88" s="1">
        <v>18.2</v>
      </c>
      <c r="AB88" s="1">
        <v>17</v>
      </c>
      <c r="AC88" s="1">
        <v>18.8</v>
      </c>
      <c r="AD88" s="1">
        <v>17.399999999999999</v>
      </c>
      <c r="AE88" s="1"/>
      <c r="AF88" s="1">
        <f t="shared" si="21"/>
        <v>3.5999999999999996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35">
      <c r="A89" s="33" t="s">
        <v>143</v>
      </c>
      <c r="B89" s="25" t="s">
        <v>36</v>
      </c>
      <c r="C89" s="25">
        <v>7123.143</v>
      </c>
      <c r="D89" s="25">
        <v>4262.1450000000004</v>
      </c>
      <c r="E89" s="25">
        <v>7282.2790000000005</v>
      </c>
      <c r="F89" s="25">
        <v>2759.299</v>
      </c>
      <c r="G89" s="26">
        <v>1</v>
      </c>
      <c r="H89" s="25">
        <v>40</v>
      </c>
      <c r="I89" s="25" t="s">
        <v>37</v>
      </c>
      <c r="J89" s="25">
        <v>6992.1840000000002</v>
      </c>
      <c r="K89" s="25">
        <f t="shared" si="17"/>
        <v>290.09500000000025</v>
      </c>
      <c r="L89" s="25"/>
      <c r="M89" s="25"/>
      <c r="N89" s="25">
        <v>4000</v>
      </c>
      <c r="O89" s="25">
        <f t="shared" si="18"/>
        <v>1456.4558000000002</v>
      </c>
      <c r="P89" s="27">
        <f t="shared" si="23"/>
        <v>7805.2590000000009</v>
      </c>
      <c r="Q89" s="27"/>
      <c r="R89" s="25"/>
      <c r="S89" s="25">
        <f t="shared" si="19"/>
        <v>10</v>
      </c>
      <c r="T89" s="25">
        <f t="shared" si="20"/>
        <v>4.6409228484654319</v>
      </c>
      <c r="U89" s="25">
        <v>1056.0206000000001</v>
      </c>
      <c r="V89" s="25">
        <v>1007.1074</v>
      </c>
      <c r="W89" s="25">
        <v>1297.9582</v>
      </c>
      <c r="X89" s="25">
        <v>1238.9282000000001</v>
      </c>
      <c r="Y89" s="25">
        <v>796.32719999999995</v>
      </c>
      <c r="Z89" s="25">
        <v>861.65599999999995</v>
      </c>
      <c r="AA89" s="25">
        <v>1080.6841999999999</v>
      </c>
      <c r="AB89" s="25">
        <v>1191.4369999999999</v>
      </c>
      <c r="AC89" s="25">
        <v>1218.242</v>
      </c>
      <c r="AD89" s="25">
        <v>925.68359999999996</v>
      </c>
      <c r="AE89" s="25" t="s">
        <v>57</v>
      </c>
      <c r="AF89" s="25">
        <f t="shared" si="21"/>
        <v>7805.2590000000009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35">
      <c r="A90" s="1" t="s">
        <v>144</v>
      </c>
      <c r="B90" s="1" t="s">
        <v>41</v>
      </c>
      <c r="C90" s="1">
        <v>151</v>
      </c>
      <c r="D90" s="1">
        <v>162</v>
      </c>
      <c r="E90" s="1">
        <v>126</v>
      </c>
      <c r="F90" s="1">
        <v>156</v>
      </c>
      <c r="G90" s="10">
        <v>0.3</v>
      </c>
      <c r="H90" s="1">
        <v>40</v>
      </c>
      <c r="I90" s="1" t="s">
        <v>37</v>
      </c>
      <c r="J90" s="1">
        <v>155</v>
      </c>
      <c r="K90" s="1">
        <f t="shared" si="17"/>
        <v>-29</v>
      </c>
      <c r="L90" s="1"/>
      <c r="M90" s="1"/>
      <c r="N90" s="1">
        <v>29.799999999999979</v>
      </c>
      <c r="O90" s="1">
        <f t="shared" si="18"/>
        <v>25.2</v>
      </c>
      <c r="P90" s="5">
        <f t="shared" si="23"/>
        <v>66.200000000000017</v>
      </c>
      <c r="Q90" s="5"/>
      <c r="R90" s="1"/>
      <c r="S90" s="1">
        <f t="shared" si="19"/>
        <v>10</v>
      </c>
      <c r="T90" s="1">
        <f t="shared" si="20"/>
        <v>7.3730158730158726</v>
      </c>
      <c r="U90" s="1">
        <v>26.8</v>
      </c>
      <c r="V90" s="1">
        <v>28</v>
      </c>
      <c r="W90" s="1">
        <v>26.8</v>
      </c>
      <c r="X90" s="1">
        <v>31.2</v>
      </c>
      <c r="Y90" s="1">
        <v>22</v>
      </c>
      <c r="Z90" s="1">
        <v>22.8</v>
      </c>
      <c r="AA90" s="1">
        <v>41.8</v>
      </c>
      <c r="AB90" s="1">
        <v>38.4</v>
      </c>
      <c r="AC90" s="1">
        <v>38.200000000000003</v>
      </c>
      <c r="AD90" s="1">
        <v>36.4</v>
      </c>
      <c r="AE90" s="1"/>
      <c r="AF90" s="1">
        <f t="shared" si="21"/>
        <v>19.860000000000003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35">
      <c r="A91" s="1" t="s">
        <v>145</v>
      </c>
      <c r="B91" s="1" t="s">
        <v>41</v>
      </c>
      <c r="C91" s="1">
        <v>112</v>
      </c>
      <c r="D91" s="1">
        <v>126</v>
      </c>
      <c r="E91" s="1">
        <v>105</v>
      </c>
      <c r="F91" s="1">
        <v>116</v>
      </c>
      <c r="G91" s="10">
        <v>0.3</v>
      </c>
      <c r="H91" s="1">
        <v>40</v>
      </c>
      <c r="I91" s="1" t="s">
        <v>37</v>
      </c>
      <c r="J91" s="1">
        <v>116</v>
      </c>
      <c r="K91" s="1">
        <f t="shared" si="17"/>
        <v>-11</v>
      </c>
      <c r="L91" s="1"/>
      <c r="M91" s="1"/>
      <c r="N91" s="1">
        <v>28</v>
      </c>
      <c r="O91" s="1">
        <f t="shared" si="18"/>
        <v>21</v>
      </c>
      <c r="P91" s="5">
        <f t="shared" si="23"/>
        <v>66</v>
      </c>
      <c r="Q91" s="5"/>
      <c r="R91" s="1"/>
      <c r="S91" s="1">
        <f t="shared" si="19"/>
        <v>10</v>
      </c>
      <c r="T91" s="1">
        <f t="shared" si="20"/>
        <v>6.8571428571428568</v>
      </c>
      <c r="U91" s="1">
        <v>20</v>
      </c>
      <c r="V91" s="1">
        <v>21.2</v>
      </c>
      <c r="W91" s="1">
        <v>20.2</v>
      </c>
      <c r="X91" s="1">
        <v>18</v>
      </c>
      <c r="Y91" s="1">
        <v>5.2</v>
      </c>
      <c r="Z91" s="1">
        <v>9.6</v>
      </c>
      <c r="AA91" s="1">
        <v>27.4</v>
      </c>
      <c r="AB91" s="1">
        <v>21.2</v>
      </c>
      <c r="AC91" s="1">
        <v>-1.2</v>
      </c>
      <c r="AD91" s="1">
        <v>1.8</v>
      </c>
      <c r="AE91" s="1" t="s">
        <v>146</v>
      </c>
      <c r="AF91" s="1">
        <f t="shared" si="21"/>
        <v>19.8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35">
      <c r="A92" s="1" t="s">
        <v>147</v>
      </c>
      <c r="B92" s="1" t="s">
        <v>36</v>
      </c>
      <c r="C92" s="1">
        <v>31.867999999999999</v>
      </c>
      <c r="D92" s="1">
        <v>16.239999999999998</v>
      </c>
      <c r="E92" s="1">
        <v>19.998999999999999</v>
      </c>
      <c r="F92" s="1">
        <v>28.109000000000002</v>
      </c>
      <c r="G92" s="10">
        <v>1</v>
      </c>
      <c r="H92" s="1">
        <v>45</v>
      </c>
      <c r="I92" s="1" t="s">
        <v>37</v>
      </c>
      <c r="J92" s="1">
        <v>17.5</v>
      </c>
      <c r="K92" s="1">
        <f t="shared" si="17"/>
        <v>2.4989999999999988</v>
      </c>
      <c r="L92" s="1"/>
      <c r="M92" s="1"/>
      <c r="N92" s="1"/>
      <c r="O92" s="1">
        <f t="shared" si="18"/>
        <v>3.9997999999999996</v>
      </c>
      <c r="P92" s="5">
        <f t="shared" si="23"/>
        <v>11.888999999999996</v>
      </c>
      <c r="Q92" s="5"/>
      <c r="R92" s="1"/>
      <c r="S92" s="1">
        <f t="shared" si="19"/>
        <v>10</v>
      </c>
      <c r="T92" s="1">
        <f t="shared" si="20"/>
        <v>7.0276013800690045</v>
      </c>
      <c r="U92" s="1">
        <v>1.0733999999999999</v>
      </c>
      <c r="V92" s="1">
        <v>2.4333999999999998</v>
      </c>
      <c r="W92" s="1">
        <v>3.2648000000000001</v>
      </c>
      <c r="X92" s="1">
        <v>3.2709999999999999</v>
      </c>
      <c r="Y92" s="1">
        <v>0.27760000000000001</v>
      </c>
      <c r="Z92" s="1">
        <v>0</v>
      </c>
      <c r="AA92" s="1">
        <v>1.8814</v>
      </c>
      <c r="AB92" s="1">
        <v>2.4003999999999999</v>
      </c>
      <c r="AC92" s="1">
        <v>1.0613999999999999</v>
      </c>
      <c r="AD92" s="1">
        <v>0.54100000000000004</v>
      </c>
      <c r="AE92" s="1" t="s">
        <v>148</v>
      </c>
      <c r="AF92" s="1">
        <f t="shared" si="21"/>
        <v>11.888999999999996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35">
      <c r="A93" s="1" t="s">
        <v>149</v>
      </c>
      <c r="B93" s="1" t="s">
        <v>41</v>
      </c>
      <c r="C93" s="1">
        <v>18</v>
      </c>
      <c r="D93" s="1">
        <v>6</v>
      </c>
      <c r="E93" s="1">
        <v>11</v>
      </c>
      <c r="F93" s="1">
        <v>11</v>
      </c>
      <c r="G93" s="10">
        <v>0.33</v>
      </c>
      <c r="H93" s="1">
        <v>40</v>
      </c>
      <c r="I93" s="1" t="s">
        <v>37</v>
      </c>
      <c r="J93" s="1">
        <v>11</v>
      </c>
      <c r="K93" s="1">
        <f t="shared" si="17"/>
        <v>0</v>
      </c>
      <c r="L93" s="1"/>
      <c r="M93" s="1"/>
      <c r="N93" s="1"/>
      <c r="O93" s="1">
        <f t="shared" si="18"/>
        <v>2.2000000000000002</v>
      </c>
      <c r="P93" s="5">
        <f t="shared" si="23"/>
        <v>11</v>
      </c>
      <c r="Q93" s="5"/>
      <c r="R93" s="1"/>
      <c r="S93" s="1">
        <f t="shared" si="19"/>
        <v>10</v>
      </c>
      <c r="T93" s="1">
        <f t="shared" si="20"/>
        <v>5</v>
      </c>
      <c r="U93" s="1">
        <v>1.2</v>
      </c>
      <c r="V93" s="1">
        <v>1.4</v>
      </c>
      <c r="W93" s="1">
        <v>1.8</v>
      </c>
      <c r="X93" s="1">
        <v>2.4</v>
      </c>
      <c r="Y93" s="1">
        <v>1.4</v>
      </c>
      <c r="Z93" s="1">
        <v>0.6</v>
      </c>
      <c r="AA93" s="1">
        <v>2.2000000000000002</v>
      </c>
      <c r="AB93" s="1">
        <v>2</v>
      </c>
      <c r="AC93" s="1">
        <v>1.2</v>
      </c>
      <c r="AD93" s="1">
        <v>2</v>
      </c>
      <c r="AE93" s="1"/>
      <c r="AF93" s="1">
        <f t="shared" si="21"/>
        <v>3.6300000000000003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35">
      <c r="A94" s="15" t="s">
        <v>150</v>
      </c>
      <c r="B94" s="15" t="s">
        <v>41</v>
      </c>
      <c r="C94" s="15">
        <v>8</v>
      </c>
      <c r="D94" s="15"/>
      <c r="E94" s="15"/>
      <c r="F94" s="15">
        <v>7</v>
      </c>
      <c r="G94" s="16">
        <v>0</v>
      </c>
      <c r="H94" s="15">
        <v>50</v>
      </c>
      <c r="I94" s="15" t="s">
        <v>59</v>
      </c>
      <c r="J94" s="15">
        <v>1</v>
      </c>
      <c r="K94" s="15">
        <f t="shared" si="17"/>
        <v>-1</v>
      </c>
      <c r="L94" s="15"/>
      <c r="M94" s="15"/>
      <c r="N94" s="15"/>
      <c r="O94" s="15">
        <f t="shared" si="18"/>
        <v>0</v>
      </c>
      <c r="P94" s="17"/>
      <c r="Q94" s="17"/>
      <c r="R94" s="15"/>
      <c r="S94" s="15" t="e">
        <f t="shared" si="19"/>
        <v>#DIV/0!</v>
      </c>
      <c r="T94" s="15" t="e">
        <f t="shared" si="20"/>
        <v>#DIV/0!</v>
      </c>
      <c r="U94" s="15">
        <v>0.8</v>
      </c>
      <c r="V94" s="15">
        <v>0.6</v>
      </c>
      <c r="W94" s="15">
        <v>0.2</v>
      </c>
      <c r="X94" s="15">
        <v>0.4</v>
      </c>
      <c r="Y94" s="15">
        <v>0.4</v>
      </c>
      <c r="Z94" s="15">
        <v>0.2</v>
      </c>
      <c r="AA94" s="15">
        <v>0</v>
      </c>
      <c r="AB94" s="15">
        <v>0</v>
      </c>
      <c r="AC94" s="15">
        <v>0</v>
      </c>
      <c r="AD94" s="15">
        <v>0</v>
      </c>
      <c r="AE94" s="18" t="s">
        <v>153</v>
      </c>
      <c r="AF94" s="15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s="9" customFormat="1" x14ac:dyDescent="0.35">
      <c r="A95" s="7" t="s">
        <v>151</v>
      </c>
      <c r="B95" s="7" t="s">
        <v>41</v>
      </c>
      <c r="C95" s="7"/>
      <c r="D95" s="7">
        <v>24</v>
      </c>
      <c r="E95" s="7"/>
      <c r="F95" s="7">
        <v>24</v>
      </c>
      <c r="G95" s="12">
        <v>0.3</v>
      </c>
      <c r="H95" s="7">
        <v>40</v>
      </c>
      <c r="I95" s="7" t="s">
        <v>37</v>
      </c>
      <c r="J95" s="7"/>
      <c r="K95" s="7">
        <f t="shared" si="17"/>
        <v>0</v>
      </c>
      <c r="L95" s="7"/>
      <c r="M95" s="7"/>
      <c r="N95" s="7"/>
      <c r="O95" s="1">
        <f t="shared" si="18"/>
        <v>0</v>
      </c>
      <c r="P95" s="5"/>
      <c r="Q95" s="8"/>
      <c r="R95" s="7"/>
      <c r="S95" s="1" t="e">
        <f t="shared" si="19"/>
        <v>#DIV/0!</v>
      </c>
      <c r="T95" s="1" t="e">
        <f t="shared" si="20"/>
        <v>#DIV/0!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 t="s">
        <v>152</v>
      </c>
      <c r="AF95" s="7">
        <f>G95*P95</f>
        <v>0</v>
      </c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</row>
    <row r="96" spans="1:49" x14ac:dyDescent="0.3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3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3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3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3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3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3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3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3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3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3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3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3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3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3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3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3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3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3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3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3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3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3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3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3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3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3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3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3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3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3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3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3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3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3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3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3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3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3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3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3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3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3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3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3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3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3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3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3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3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3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3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3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3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3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3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3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3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3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3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3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3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3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3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3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3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3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3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3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3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3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3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3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3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3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3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3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3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3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3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3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3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3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3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3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3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3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3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3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3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3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3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3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3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3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3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3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3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3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3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3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3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3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3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3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3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3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3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3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3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3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3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3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3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3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3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3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3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3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3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3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3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3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3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3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3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3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3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3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3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3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3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3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3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3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3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3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3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3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3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3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3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3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3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3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3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3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3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3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3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3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3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3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3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3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3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3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3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3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3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3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3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3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3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3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3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3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3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3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3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3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3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3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3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3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3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3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3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3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3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3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3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3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3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3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3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3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3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3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3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3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3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3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3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3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3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3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3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3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3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3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3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3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3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3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3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3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3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3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3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3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3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3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3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3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3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3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3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3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3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3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3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3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3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3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3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3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3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3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3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3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3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3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3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3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3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3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3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3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3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3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3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3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3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3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3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3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3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3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3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3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3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3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3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3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3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3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3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3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3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3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3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3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3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3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3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3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3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3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3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3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3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3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3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3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3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3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3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3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3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3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3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3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3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3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3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3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3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3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3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3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3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3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3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3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3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3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3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3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3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3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3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3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3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3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3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3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3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3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3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3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3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3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3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3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3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3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3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3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3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3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3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3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3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3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3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3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3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3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3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3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3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3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3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3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3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3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3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3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3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3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3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3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3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3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3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3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3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3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3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3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3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3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3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3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3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3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3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3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3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3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3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3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3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3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3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3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3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3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3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3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3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3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3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3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3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3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3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3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3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3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3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3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3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3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3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3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3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3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3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3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3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3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3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3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3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3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3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3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3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3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35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35">
      <c r="A498" s="1"/>
      <c r="B498" s="1"/>
      <c r="C498" s="1"/>
      <c r="D498" s="1"/>
      <c r="E498" s="1"/>
      <c r="F498" s="1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35">
      <c r="A499" s="1"/>
      <c r="B499" s="1"/>
      <c r="C499" s="1"/>
      <c r="D499" s="1"/>
      <c r="E499" s="1"/>
      <c r="F499" s="1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F95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Users</cp:lastModifiedBy>
  <dcterms:created xsi:type="dcterms:W3CDTF">2025-03-26T13:00:24Z</dcterms:created>
  <dcterms:modified xsi:type="dcterms:W3CDTF">2025-03-26T17:38:55Z</dcterms:modified>
</cp:coreProperties>
</file>