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3E51BDD2-69D1-4DE5-AAE2-C5A66DC451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U588" i="1" s="1"/>
  <c r="P349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Y345" i="1" s="1"/>
  <c r="P342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BO335" i="1"/>
  <c r="BM335" i="1"/>
  <c r="Y335" i="1"/>
  <c r="Y339" i="1" s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7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9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T58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Y300" i="1" s="1"/>
  <c r="P298" i="1"/>
  <c r="X296" i="1"/>
  <c r="Y295" i="1"/>
  <c r="X295" i="1"/>
  <c r="BP294" i="1"/>
  <c r="BO294" i="1"/>
  <c r="BN294" i="1"/>
  <c r="BM294" i="1"/>
  <c r="Z294" i="1"/>
  <c r="Z295" i="1" s="1"/>
  <c r="Y294" i="1"/>
  <c r="S588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Y240" i="1"/>
  <c r="X240" i="1"/>
  <c r="BP239" i="1"/>
  <c r="BO239" i="1"/>
  <c r="BN239" i="1"/>
  <c r="BM239" i="1"/>
  <c r="Z239" i="1"/>
  <c r="Y239" i="1"/>
  <c r="P239" i="1"/>
  <c r="BO238" i="1"/>
  <c r="BM238" i="1"/>
  <c r="Y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4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P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Y27" i="1" l="1"/>
  <c r="Y41" i="1"/>
  <c r="Y45" i="1"/>
  <c r="Y56" i="1"/>
  <c r="Y63" i="1"/>
  <c r="Y68" i="1"/>
  <c r="BP65" i="1"/>
  <c r="BN65" i="1"/>
  <c r="Z65" i="1"/>
  <c r="BP73" i="1"/>
  <c r="BN73" i="1"/>
  <c r="Z73" i="1"/>
  <c r="Y77" i="1"/>
  <c r="BP81" i="1"/>
  <c r="BN81" i="1"/>
  <c r="Z81" i="1"/>
  <c r="Z83" i="1" s="1"/>
  <c r="BP94" i="1"/>
  <c r="BN94" i="1"/>
  <c r="Z94" i="1"/>
  <c r="Z102" i="1" s="1"/>
  <c r="BP96" i="1"/>
  <c r="BN96" i="1"/>
  <c r="Z96" i="1"/>
  <c r="BP98" i="1"/>
  <c r="BN98" i="1"/>
  <c r="Z98" i="1"/>
  <c r="Y102" i="1"/>
  <c r="BP107" i="1"/>
  <c r="BN107" i="1"/>
  <c r="Z107" i="1"/>
  <c r="Z110" i="1" s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BP143" i="1"/>
  <c r="BN143" i="1"/>
  <c r="Z143" i="1"/>
  <c r="Z144" i="1" s="1"/>
  <c r="Y145" i="1"/>
  <c r="Y150" i="1"/>
  <c r="BP147" i="1"/>
  <c r="BN147" i="1"/>
  <c r="Z147" i="1"/>
  <c r="Z149" i="1" s="1"/>
  <c r="BP160" i="1"/>
  <c r="BN160" i="1"/>
  <c r="Z160" i="1"/>
  <c r="Y162" i="1"/>
  <c r="Y167" i="1"/>
  <c r="BP164" i="1"/>
  <c r="BN164" i="1"/>
  <c r="Z164" i="1"/>
  <c r="Z166" i="1" s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O588" i="1"/>
  <c r="BP268" i="1"/>
  <c r="BN268" i="1"/>
  <c r="Z268" i="1"/>
  <c r="Y31" i="1"/>
  <c r="H9" i="1"/>
  <c r="B588" i="1"/>
  <c r="X579" i="1"/>
  <c r="X581" i="1" s="1"/>
  <c r="X580" i="1"/>
  <c r="Z23" i="1"/>
  <c r="Z26" i="1" s="1"/>
  <c r="BN23" i="1"/>
  <c r="Y579" i="1" s="1"/>
  <c r="Z25" i="1"/>
  <c r="BN25" i="1"/>
  <c r="Y26" i="1"/>
  <c r="X578" i="1"/>
  <c r="Z29" i="1"/>
  <c r="Z30" i="1" s="1"/>
  <c r="BN29" i="1"/>
  <c r="BP29" i="1"/>
  <c r="Y580" i="1" s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BP67" i="1"/>
  <c r="BN67" i="1"/>
  <c r="Z67" i="1"/>
  <c r="Y69" i="1"/>
  <c r="Y78" i="1"/>
  <c r="BP71" i="1"/>
  <c r="BN71" i="1"/>
  <c r="Z71" i="1"/>
  <c r="BP75" i="1"/>
  <c r="BN75" i="1"/>
  <c r="Z75" i="1"/>
  <c r="Y84" i="1"/>
  <c r="Y83" i="1"/>
  <c r="BP88" i="1"/>
  <c r="BN88" i="1"/>
  <c r="Z88" i="1"/>
  <c r="Z90" i="1" s="1"/>
  <c r="Y103" i="1"/>
  <c r="BP95" i="1"/>
  <c r="BN95" i="1"/>
  <c r="Z95" i="1"/>
  <c r="BP97" i="1"/>
  <c r="BN97" i="1"/>
  <c r="Z97" i="1"/>
  <c r="BP100" i="1"/>
  <c r="BN100" i="1"/>
  <c r="Z100" i="1"/>
  <c r="Y110" i="1"/>
  <c r="BP109" i="1"/>
  <c r="BN109" i="1"/>
  <c r="Z109" i="1"/>
  <c r="Y111" i="1"/>
  <c r="Y116" i="1"/>
  <c r="BP113" i="1"/>
  <c r="BN113" i="1"/>
  <c r="Z113" i="1"/>
  <c r="Z116" i="1" s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Y144" i="1"/>
  <c r="Y149" i="1"/>
  <c r="BP158" i="1"/>
  <c r="BN158" i="1"/>
  <c r="Z158" i="1"/>
  <c r="Z161" i="1" s="1"/>
  <c r="Y166" i="1"/>
  <c r="BP176" i="1"/>
  <c r="BN176" i="1"/>
  <c r="Z176" i="1"/>
  <c r="Z184" i="1" s="1"/>
  <c r="BP181" i="1"/>
  <c r="BN181" i="1"/>
  <c r="Z181" i="1"/>
  <c r="Y190" i="1"/>
  <c r="BP194" i="1"/>
  <c r="BN194" i="1"/>
  <c r="Z194" i="1"/>
  <c r="Z195" i="1" s="1"/>
  <c r="Y196" i="1"/>
  <c r="Y207" i="1"/>
  <c r="BP198" i="1"/>
  <c r="BN198" i="1"/>
  <c r="Z198" i="1"/>
  <c r="Z206" i="1" s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Y272" i="1"/>
  <c r="BP270" i="1"/>
  <c r="BN270" i="1"/>
  <c r="Z270" i="1"/>
  <c r="Y277" i="1"/>
  <c r="Y281" i="1"/>
  <c r="Y285" i="1"/>
  <c r="Y290" i="1"/>
  <c r="Y301" i="1"/>
  <c r="Y312" i="1"/>
  <c r="Y318" i="1"/>
  <c r="Y326" i="1"/>
  <c r="Y332" i="1"/>
  <c r="Y340" i="1"/>
  <c r="Y346" i="1"/>
  <c r="Y351" i="1"/>
  <c r="Y357" i="1"/>
  <c r="V588" i="1"/>
  <c r="Y372" i="1"/>
  <c r="BP361" i="1"/>
  <c r="BP365" i="1"/>
  <c r="BN365" i="1"/>
  <c r="Z365" i="1"/>
  <c r="BP369" i="1"/>
  <c r="BN369" i="1"/>
  <c r="Z369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47" i="1"/>
  <c r="BP443" i="1"/>
  <c r="BN443" i="1"/>
  <c r="Z443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Z275" i="1"/>
  <c r="Z276" i="1" s="1"/>
  <c r="BN275" i="1"/>
  <c r="BP275" i="1"/>
  <c r="Y276" i="1"/>
  <c r="Z279" i="1"/>
  <c r="Z280" i="1" s="1"/>
  <c r="BN279" i="1"/>
  <c r="BP279" i="1"/>
  <c r="Z283" i="1"/>
  <c r="Z284" i="1" s="1"/>
  <c r="BN283" i="1"/>
  <c r="BP283" i="1"/>
  <c r="Z288" i="1"/>
  <c r="Z290" i="1" s="1"/>
  <c r="BN288" i="1"/>
  <c r="BP288" i="1"/>
  <c r="Y291" i="1"/>
  <c r="Y296" i="1"/>
  <c r="Z299" i="1"/>
  <c r="Z300" i="1" s="1"/>
  <c r="BN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Z322" i="1"/>
  <c r="Z326" i="1" s="1"/>
  <c r="BN322" i="1"/>
  <c r="Z324" i="1"/>
  <c r="BN324" i="1"/>
  <c r="Z330" i="1"/>
  <c r="Z332" i="1" s="1"/>
  <c r="BN330" i="1"/>
  <c r="Z335" i="1"/>
  <c r="Z339" i="1" s="1"/>
  <c r="BN335" i="1"/>
  <c r="BP335" i="1"/>
  <c r="Z336" i="1"/>
  <c r="BN336" i="1"/>
  <c r="Z338" i="1"/>
  <c r="BN338" i="1"/>
  <c r="Z342" i="1"/>
  <c r="BN342" i="1"/>
  <c r="BP342" i="1"/>
  <c r="Z344" i="1"/>
  <c r="BN344" i="1"/>
  <c r="Z349" i="1"/>
  <c r="Z350" i="1" s="1"/>
  <c r="BN349" i="1"/>
  <c r="BP349" i="1"/>
  <c r="Y350" i="1"/>
  <c r="Z353" i="1"/>
  <c r="Z356" i="1" s="1"/>
  <c r="BN353" i="1"/>
  <c r="BP353" i="1"/>
  <c r="Z355" i="1"/>
  <c r="BN355" i="1"/>
  <c r="Z361" i="1"/>
  <c r="BN361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Z429" i="1" s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Y448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Z504" i="1" s="1"/>
  <c r="Y504" i="1"/>
  <c r="BP508" i="1"/>
  <c r="BN508" i="1"/>
  <c r="Z508" i="1"/>
  <c r="AA588" i="1"/>
  <c r="X588" i="1"/>
  <c r="Y430" i="1"/>
  <c r="Y510" i="1"/>
  <c r="BP509" i="1"/>
  <c r="BN509" i="1"/>
  <c r="Z509" i="1"/>
  <c r="Z510" i="1" s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Y581" i="1" l="1"/>
  <c r="Z371" i="1"/>
  <c r="Z345" i="1"/>
  <c r="Z318" i="1"/>
  <c r="Z311" i="1"/>
  <c r="Z553" i="1"/>
  <c r="Z534" i="1"/>
  <c r="Z447" i="1"/>
  <c r="Z271" i="1"/>
  <c r="Z235" i="1"/>
  <c r="Z77" i="1"/>
  <c r="Z62" i="1"/>
  <c r="Z55" i="1"/>
  <c r="Z583" i="1" s="1"/>
  <c r="Y582" i="1"/>
  <c r="Z128" i="1"/>
  <c r="Z68" i="1"/>
  <c r="Y578" i="1"/>
  <c r="Z489" i="1"/>
  <c r="Z482" i="1"/>
  <c r="Z408" i="1"/>
  <c r="Z262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<sst xmlns="http://schemas.openxmlformats.org/spreadsheetml/2006/main" count="2708" uniqueCount="971">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</sst>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8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125</v>
      </c>
      <c r="Y36" s="670">
        <f>IFERROR(IF(X36="",0,CEILING((X36/$H36),1)*$H36),"")</f>
        <v>134.39999999999998</v>
      </c>
      <c r="Z36" s="36">
        <f>IFERROR(IF(Y36=0,"",ROUNDUP(Y36/H36,0)*0.01898),"")</f>
        <v>0.22776000000000002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129.85491071428572</v>
      </c>
      <c r="BN36" s="64">
        <f>IFERROR(Y36*I36/H36,"0")</f>
        <v>139.61999999999998</v>
      </c>
      <c r="BO36" s="64">
        <f>IFERROR(1/J36*(X36/H36),"0")</f>
        <v>0.17438616071428573</v>
      </c>
      <c r="BP36" s="64">
        <f>IFERROR(1/J36*(Y36/H36),"0")</f>
        <v>0.18749999999999997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11.160714285714286</v>
      </c>
      <c r="Y40" s="671">
        <f>IFERROR(Y35/H35,"0")+IFERROR(Y36/H36,"0")+IFERROR(Y37/H37,"0")+IFERROR(Y38/H38,"0")+IFERROR(Y39/H39,"0")</f>
        <v>11.999999999999998</v>
      </c>
      <c r="Z40" s="671">
        <f>IFERROR(IF(Z35="",0,Z35),"0")+IFERROR(IF(Z36="",0,Z36),"0")+IFERROR(IF(Z37="",0,Z37),"0")+IFERROR(IF(Z38="",0,Z38),"0")+IFERROR(IF(Z39="",0,Z39),"0")</f>
        <v>0.22776000000000002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125</v>
      </c>
      <c r="Y41" s="671">
        <f>IFERROR(SUM(Y35:Y39),"0")</f>
        <v>134.39999999999998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86</v>
      </c>
      <c r="Y49" s="670">
        <f t="shared" si="0"/>
        <v>86.4</v>
      </c>
      <c r="Z49" s="36">
        <f>IFERROR(IF(Y49=0,"",ROUNDUP(Y49/H49,0)*0.01898),"")</f>
        <v>0.15184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89.463888888888874</v>
      </c>
      <c r="BN49" s="64">
        <f t="shared" si="2"/>
        <v>89.88</v>
      </c>
      <c r="BO49" s="64">
        <f t="shared" si="3"/>
        <v>0.12442129629629629</v>
      </c>
      <c r="BP49" s="64">
        <f t="shared" si="4"/>
        <v>0.125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111</v>
      </c>
      <c r="Y52" s="670">
        <f t="shared" si="0"/>
        <v>112</v>
      </c>
      <c r="Z52" s="36">
        <f>IFERROR(IF(Y52=0,"",ROUNDUP(Y52/H52,0)*0.00902),"")</f>
        <v>0.25256000000000001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116.8275</v>
      </c>
      <c r="BN52" s="64">
        <f t="shared" si="2"/>
        <v>117.88</v>
      </c>
      <c r="BO52" s="64">
        <f t="shared" si="3"/>
        <v>0.21022727272727273</v>
      </c>
      <c r="BP52" s="64">
        <f t="shared" si="4"/>
        <v>0.21212121212121213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35.712962962962962</v>
      </c>
      <c r="Y55" s="671">
        <f>IFERROR(Y48/H48,"0")+IFERROR(Y49/H49,"0")+IFERROR(Y50/H50,"0")+IFERROR(Y51/H51,"0")+IFERROR(Y52/H52,"0")+IFERROR(Y53/H53,"0")+IFERROR(Y54/H54,"0")</f>
        <v>36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0.40439999999999998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197</v>
      </c>
      <c r="Y56" s="671">
        <f>IFERROR(SUM(Y48:Y54),"0")</f>
        <v>198.4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76</v>
      </c>
      <c r="Y58" s="670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79.061111111111103</v>
      </c>
      <c r="BN58" s="64">
        <f>IFERROR(Y58*I58/H58,"0")</f>
        <v>89.88</v>
      </c>
      <c r="BO58" s="64">
        <f>IFERROR(1/J58*(X58/H58),"0")</f>
        <v>0.10995370370370369</v>
      </c>
      <c r="BP58" s="64">
        <f>IFERROR(1/J58*(Y58/H58),"0")</f>
        <v>0.125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7.0370370370370363</v>
      </c>
      <c r="Y62" s="671">
        <f>IFERROR(Y58/H58,"0")+IFERROR(Y59/H59,"0")+IFERROR(Y60/H60,"0")+IFERROR(Y61/H61,"0")</f>
        <v>8</v>
      </c>
      <c r="Z62" s="671">
        <f>IFERROR(IF(Z58="",0,Z58),"0")+IFERROR(IF(Z59="",0,Z59),"0")+IFERROR(IF(Z60="",0,Z60),"0")+IFERROR(IF(Z61="",0,Z61),"0")</f>
        <v>0.15184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76</v>
      </c>
      <c r="Y63" s="671">
        <f>IFERROR(SUM(Y58:Y61),"0")</f>
        <v>86.4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3</v>
      </c>
      <c r="Y66" s="670">
        <f>IFERROR(IF(X66="",0,CEILING((X66/$H66),1)*$H66),"")</f>
        <v>3.6</v>
      </c>
      <c r="Z66" s="36">
        <f>IFERROR(IF(Y66=0,"",ROUNDUP(Y66/H66,0)*0.00502),"")</f>
        <v>1.004E-2</v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3.1666666666666661</v>
      </c>
      <c r="BN66" s="64">
        <f>IFERROR(Y66*I66/H66,"0")</f>
        <v>3.8</v>
      </c>
      <c r="BO66" s="64">
        <f>IFERROR(1/J66*(X66/H66),"0")</f>
        <v>7.1225071225071226E-3</v>
      </c>
      <c r="BP66" s="64">
        <f>IFERROR(1/J66*(Y66/H66),"0")</f>
        <v>8.5470085470085479E-3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3</v>
      </c>
      <c r="Y67" s="670">
        <f>IFERROR(IF(X67="",0,CEILING((X67/$H67),1)*$H67),"")</f>
        <v>3.6</v>
      </c>
      <c r="Z67" s="36">
        <f>IFERROR(IF(Y67=0,"",ROUNDUP(Y67/H67,0)*0.00502),"")</f>
        <v>1.004E-2</v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3.1666666666666661</v>
      </c>
      <c r="BN67" s="64">
        <f>IFERROR(Y67*I67/H67,"0")</f>
        <v>3.8</v>
      </c>
      <c r="BO67" s="64">
        <f>IFERROR(1/J67*(X67/H67),"0")</f>
        <v>7.1225071225071226E-3</v>
      </c>
      <c r="BP67" s="64">
        <f>IFERROR(1/J67*(Y67/H67),"0")</f>
        <v>8.5470085470085479E-3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3.333333333333333</v>
      </c>
      <c r="Y68" s="671">
        <f>IFERROR(Y65/H65,"0")+IFERROR(Y66/H66,"0")+IFERROR(Y67/H67,"0")</f>
        <v>4</v>
      </c>
      <c r="Z68" s="671">
        <f>IFERROR(IF(Z65="",0,Z65),"0")+IFERROR(IF(Z66="",0,Z66),"0")+IFERROR(IF(Z67="",0,Z67),"0")</f>
        <v>2.0080000000000001E-2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6</v>
      </c>
      <c r="Y69" s="671">
        <f>IFERROR(SUM(Y65:Y67),"0")</f>
        <v>7.2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12</v>
      </c>
      <c r="Y72" s="670">
        <f t="shared" si="5"/>
        <v>16.8</v>
      </c>
      <c r="Z72" s="36">
        <f>IFERROR(IF(Y72=0,"",ROUNDUP(Y72/H72,0)*0.01898),"")</f>
        <v>3.7960000000000001E-2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12.621428571428572</v>
      </c>
      <c r="BN72" s="64">
        <f t="shared" si="7"/>
        <v>17.670000000000002</v>
      </c>
      <c r="BO72" s="64">
        <f t="shared" si="8"/>
        <v>2.2321428571428572E-2</v>
      </c>
      <c r="BP72" s="64">
        <f t="shared" si="9"/>
        <v>3.125E-2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1.4285714285714286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12</v>
      </c>
      <c r="Y78" s="671">
        <f>IFERROR(SUM(Y71:Y76),"0")</f>
        <v>16.8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36</v>
      </c>
      <c r="Y81" s="670">
        <f>IFERROR(IF(X81="",0,CEILING((X81/$H81),1)*$H81),"")</f>
        <v>42</v>
      </c>
      <c r="Z81" s="36">
        <f>IFERROR(IF(Y81=0,"",ROUNDUP(Y81/H81,0)*0.01898),"")</f>
        <v>9.4899999999999998E-2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38.224285714285713</v>
      </c>
      <c r="BN81" s="64">
        <f>IFERROR(Y81*I81/H81,"0")</f>
        <v>44.594999999999999</v>
      </c>
      <c r="BO81" s="64">
        <f>IFERROR(1/J81*(X81/H81),"0")</f>
        <v>6.6964285714285712E-2</v>
      </c>
      <c r="BP81" s="64">
        <f>IFERROR(1/J81*(Y81/H81),"0")</f>
        <v>7.8125E-2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4.2857142857142856</v>
      </c>
      <c r="Y83" s="671">
        <f>IFERROR(Y80/H80,"0")+IFERROR(Y81/H81,"0")+IFERROR(Y82/H82,"0")</f>
        <v>5</v>
      </c>
      <c r="Z83" s="671">
        <f>IFERROR(IF(Z80="",0,Z80),"0")+IFERROR(IF(Z81="",0,Z81),"0")+IFERROR(IF(Z82="",0,Z82),"0")</f>
        <v>9.4899999999999998E-2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36</v>
      </c>
      <c r="Y84" s="671">
        <f>IFERROR(SUM(Y80:Y82),"0")</f>
        <v>42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74</v>
      </c>
      <c r="Y89" s="670">
        <f>IFERROR(IF(X89="",0,CEILING((X89/$H89),1)*$H89),"")</f>
        <v>76.5</v>
      </c>
      <c r="Z89" s="36">
        <f>IFERROR(IF(Y89=0,"",ROUNDUP(Y89/H89,0)*0.00902),"")</f>
        <v>0.15334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77.453333333333333</v>
      </c>
      <c r="BN89" s="64">
        <f>IFERROR(Y89*I89/H89,"0")</f>
        <v>80.069999999999993</v>
      </c>
      <c r="BO89" s="64">
        <f>IFERROR(1/J89*(X89/H89),"0")</f>
        <v>0.12457912457912457</v>
      </c>
      <c r="BP89" s="64">
        <f>IFERROR(1/J89*(Y89/H89),"0")</f>
        <v>0.12878787878787878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16.444444444444443</v>
      </c>
      <c r="Y90" s="671">
        <f>IFERROR(Y87/H87,"0")+IFERROR(Y88/H88,"0")+IFERROR(Y89/H89,"0")</f>
        <v>17</v>
      </c>
      <c r="Z90" s="671">
        <f>IFERROR(IF(Z87="",0,Z87),"0")+IFERROR(IF(Z88="",0,Z88),"0")+IFERROR(IF(Z89="",0,Z89),"0")</f>
        <v>0.15334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74</v>
      </c>
      <c r="Y91" s="671">
        <f>IFERROR(SUM(Y87:Y89),"0")</f>
        <v>76.5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1125</v>
      </c>
      <c r="Y98" s="670">
        <f t="shared" si="10"/>
        <v>1125.9000000000001</v>
      </c>
      <c r="Z98" s="36">
        <f>IFERROR(IF(Y98=0,"",ROUNDUP(Y98/H98,0)*0.00651),"")</f>
        <v>2.7146699999999999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1230</v>
      </c>
      <c r="BN98" s="64">
        <f t="shared" si="12"/>
        <v>1230.9839999999999</v>
      </c>
      <c r="BO98" s="64">
        <f t="shared" si="13"/>
        <v>2.2893772893772892</v>
      </c>
      <c r="BP98" s="64">
        <f t="shared" si="14"/>
        <v>2.2912087912087915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416.66666666666663</v>
      </c>
      <c r="Y102" s="671">
        <f>IFERROR(Y93/H93,"0")+IFERROR(Y94/H94,"0")+IFERROR(Y95/H95,"0")+IFERROR(Y96/H96,"0")+IFERROR(Y97/H97,"0")+IFERROR(Y98/H98,"0")+IFERROR(Y99/H99,"0")+IFERROR(Y100/H100,"0")+IFERROR(Y101/H101,"0")</f>
        <v>417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2.7146699999999999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1125</v>
      </c>
      <c r="Y103" s="671">
        <f>IFERROR(SUM(Y93:Y101),"0")</f>
        <v>1125.9000000000001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297</v>
      </c>
      <c r="Y106" s="670">
        <f>IFERROR(IF(X106="",0,CEILING((X106/$H106),1)*$H106),"")</f>
        <v>302.40000000000003</v>
      </c>
      <c r="Z106" s="36">
        <f>IFERROR(IF(Y106=0,"",ROUNDUP(Y106/H106,0)*0.01898),"")</f>
        <v>0.53144000000000002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308.96249999999992</v>
      </c>
      <c r="BN106" s="64">
        <f>IFERROR(Y106*I106/H106,"0")</f>
        <v>314.58000000000004</v>
      </c>
      <c r="BO106" s="64">
        <f>IFERROR(1/J106*(X106/H106),"0")</f>
        <v>0.42968749999999994</v>
      </c>
      <c r="BP106" s="64">
        <f>IFERROR(1/J106*(Y106/H106),"0")</f>
        <v>0.4375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27.499999999999996</v>
      </c>
      <c r="Y110" s="671">
        <f>IFERROR(Y106/H106,"0")+IFERROR(Y107/H107,"0")+IFERROR(Y108/H108,"0")+IFERROR(Y109/H109,"0")</f>
        <v>28</v>
      </c>
      <c r="Z110" s="671">
        <f>IFERROR(IF(Z106="",0,Z106),"0")+IFERROR(IF(Z107="",0,Z107),"0")+IFERROR(IF(Z108="",0,Z108),"0")+IFERROR(IF(Z109="",0,Z109),"0")</f>
        <v>0.53144000000000002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297</v>
      </c>
      <c r="Y111" s="671">
        <f>IFERROR(SUM(Y106:Y109),"0")</f>
        <v>302.40000000000003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25</v>
      </c>
      <c r="Y115" s="670">
        <f>IFERROR(IF(X115="",0,CEILING((X115/$H115),1)*$H115),"")</f>
        <v>26.4</v>
      </c>
      <c r="Z115" s="36">
        <f>IFERROR(IF(Y115=0,"",ROUNDUP(Y115/H115,0)*0.00651),"")</f>
        <v>7.1610000000000007E-2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26.875</v>
      </c>
      <c r="BN115" s="64">
        <f>IFERROR(Y115*I115/H115,"0")</f>
        <v>28.38</v>
      </c>
      <c r="BO115" s="64">
        <f>IFERROR(1/J115*(X115/H115),"0")</f>
        <v>5.7234432234432246E-2</v>
      </c>
      <c r="BP115" s="64">
        <f>IFERROR(1/J115*(Y115/H115),"0")</f>
        <v>6.0439560439560447E-2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10.416666666666668</v>
      </c>
      <c r="Y116" s="671">
        <f>IFERROR(Y113/H113,"0")+IFERROR(Y114/H114,"0")+IFERROR(Y115/H115,"0")</f>
        <v>11</v>
      </c>
      <c r="Z116" s="671">
        <f>IFERROR(IF(Z113="",0,Z113),"0")+IFERROR(IF(Z114="",0,Z114),"0")+IFERROR(IF(Z115="",0,Z115),"0")</f>
        <v>7.1610000000000007E-2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25</v>
      </c>
      <c r="Y117" s="671">
        <f>IFERROR(SUM(Y113:Y115),"0")</f>
        <v>26.4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350</v>
      </c>
      <c r="Y124" s="670">
        <f t="shared" si="15"/>
        <v>351</v>
      </c>
      <c r="Z124" s="36">
        <f t="shared" si="20"/>
        <v>0.84630000000000005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382.66666666666669</v>
      </c>
      <c r="BN124" s="64">
        <f t="shared" si="17"/>
        <v>383.76</v>
      </c>
      <c r="BO124" s="64">
        <f t="shared" si="18"/>
        <v>0.71225071225071224</v>
      </c>
      <c r="BP124" s="64">
        <f t="shared" si="19"/>
        <v>0.7142857142857143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129.62962962962962</v>
      </c>
      <c r="Y128" s="671">
        <f>IFERROR(Y119/H119,"0")+IFERROR(Y120/H120,"0")+IFERROR(Y121/H121,"0")+IFERROR(Y122/H122,"0")+IFERROR(Y123/H123,"0")+IFERROR(Y124/H124,"0")+IFERROR(Y125/H125,"0")+IFERROR(Y126/H126,"0")+IFERROR(Y127/H127,"0")</f>
        <v>130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0.84630000000000005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350</v>
      </c>
      <c r="Y129" s="671">
        <f>IFERROR(SUM(Y119:Y127),"0")</f>
        <v>351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4</v>
      </c>
      <c r="Y171" s="670">
        <f>IFERROR(IF(X171="",0,CEILING((X171/$H171),1)*$H171),"")</f>
        <v>5.9399999999999995</v>
      </c>
      <c r="Z171" s="36">
        <f>IFERROR(IF(Y171=0,"",ROUNDUP(Y171/H171,0)*0.00502),"")</f>
        <v>1.506E-2</v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4.2020202020202024</v>
      </c>
      <c r="BN171" s="64">
        <f>IFERROR(Y171*I171/H171,"0")</f>
        <v>6.24</v>
      </c>
      <c r="BO171" s="64">
        <f>IFERROR(1/J171*(X171/H171),"0")</f>
        <v>8.6333419666753015E-3</v>
      </c>
      <c r="BP171" s="64">
        <f>IFERROR(1/J171*(Y171/H171),"0")</f>
        <v>1.282051282051282E-2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2.0202020202020203</v>
      </c>
      <c r="Y172" s="671">
        <f>IFERROR(Y171/H171,"0")</f>
        <v>2.9999999999999996</v>
      </c>
      <c r="Z172" s="671">
        <f>IFERROR(IF(Z171="",0,Z171),"0")</f>
        <v>1.506E-2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4</v>
      </c>
      <c r="Y173" s="671">
        <f>IFERROR(SUM(Y171:Y171),"0")</f>
        <v>5.9399999999999995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36</v>
      </c>
      <c r="Y177" s="670">
        <f t="shared" si="21"/>
        <v>37.800000000000004</v>
      </c>
      <c r="Z177" s="36">
        <f>IFERROR(IF(Y177=0,"",ROUNDUP(Y177/H177,0)*0.00902),"")</f>
        <v>8.1180000000000002E-2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37.799999999999997</v>
      </c>
      <c r="BN177" s="64">
        <f t="shared" si="23"/>
        <v>39.690000000000005</v>
      </c>
      <c r="BO177" s="64">
        <f t="shared" si="24"/>
        <v>6.4935064935064929E-2</v>
      </c>
      <c r="BP177" s="64">
        <f t="shared" si="25"/>
        <v>6.8181818181818177E-2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166</v>
      </c>
      <c r="Y181" s="670">
        <f t="shared" si="21"/>
        <v>168</v>
      </c>
      <c r="Z181" s="36">
        <f>IFERROR(IF(Y181=0,"",ROUNDUP(Y181/H181,0)*0.00502),"")</f>
        <v>0.40160000000000001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173.90476190476193</v>
      </c>
      <c r="BN181" s="64">
        <f t="shared" si="23"/>
        <v>176</v>
      </c>
      <c r="BO181" s="64">
        <f t="shared" si="24"/>
        <v>0.33781033781033787</v>
      </c>
      <c r="BP181" s="64">
        <f t="shared" si="25"/>
        <v>0.34188034188034189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87.61904761904762</v>
      </c>
      <c r="Y184" s="671">
        <f>IFERROR(Y175/H175,"0")+IFERROR(Y176/H176,"0")+IFERROR(Y177/H177,"0")+IFERROR(Y178/H178,"0")+IFERROR(Y179/H179,"0")+IFERROR(Y180/H180,"0")+IFERROR(Y181/H181,"0")+IFERROR(Y182/H182,"0")+IFERROR(Y183/H183,"0")</f>
        <v>89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0.48277999999999999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202</v>
      </c>
      <c r="Y185" s="671">
        <f>IFERROR(SUM(Y175:Y183),"0")</f>
        <v>205.8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321</v>
      </c>
      <c r="Y198" s="670">
        <f t="shared" ref="Y198:Y205" si="26">IFERROR(IF(X198="",0,CEILING((X198/$H198),1)*$H198),"")</f>
        <v>324</v>
      </c>
      <c r="Z198" s="36">
        <f>IFERROR(IF(Y198=0,"",ROUNDUP(Y198/H198,0)*0.00902),"")</f>
        <v>0.54120000000000001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333.48333333333335</v>
      </c>
      <c r="BN198" s="64">
        <f t="shared" ref="BN198:BN205" si="28">IFERROR(Y198*I198/H198,"0")</f>
        <v>336.6</v>
      </c>
      <c r="BO198" s="64">
        <f t="shared" ref="BO198:BO205" si="29">IFERROR(1/J198*(X198/H198),"0")</f>
        <v>0.45033670033670031</v>
      </c>
      <c r="BP198" s="64">
        <f t="shared" ref="BP198:BP205" si="30">IFERROR(1/J198*(Y198/H198),"0")</f>
        <v>0.45454545454545453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206</v>
      </c>
      <c r="Y199" s="670">
        <f t="shared" si="26"/>
        <v>210.60000000000002</v>
      </c>
      <c r="Z199" s="36">
        <f>IFERROR(IF(Y199=0,"",ROUNDUP(Y199/H199,0)*0.00902),"")</f>
        <v>0.35177999999999998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214.01111111111112</v>
      </c>
      <c r="BN199" s="64">
        <f t="shared" si="28"/>
        <v>218.79000000000002</v>
      </c>
      <c r="BO199" s="64">
        <f t="shared" si="29"/>
        <v>0.28900112233445563</v>
      </c>
      <c r="BP199" s="64">
        <f t="shared" si="30"/>
        <v>0.29545454545454547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213</v>
      </c>
      <c r="Y201" s="670">
        <f t="shared" si="26"/>
        <v>216</v>
      </c>
      <c r="Z201" s="36">
        <f>IFERROR(IF(Y201=0,"",ROUNDUP(Y201/H201,0)*0.00902),"")</f>
        <v>0.36080000000000001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221.28333333333333</v>
      </c>
      <c r="BN201" s="64">
        <f t="shared" si="28"/>
        <v>224.39999999999998</v>
      </c>
      <c r="BO201" s="64">
        <f t="shared" si="29"/>
        <v>0.29882154882154882</v>
      </c>
      <c r="BP201" s="64">
        <f t="shared" si="30"/>
        <v>0.30303030303030304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20</v>
      </c>
      <c r="Y202" s="670">
        <f t="shared" si="26"/>
        <v>21.6</v>
      </c>
      <c r="Z202" s="36">
        <f>IFERROR(IF(Y202=0,"",ROUNDUP(Y202/H202,0)*0.00502),"")</f>
        <v>6.0240000000000002E-2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21.444444444444446</v>
      </c>
      <c r="BN202" s="64">
        <f t="shared" si="28"/>
        <v>23.16</v>
      </c>
      <c r="BO202" s="64">
        <f t="shared" si="29"/>
        <v>4.7483380816714153E-2</v>
      </c>
      <c r="BP202" s="64">
        <f t="shared" si="30"/>
        <v>5.1282051282051287E-2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20</v>
      </c>
      <c r="Y203" s="670">
        <f t="shared" si="26"/>
        <v>21.6</v>
      </c>
      <c r="Z203" s="36">
        <f>IFERROR(IF(Y203=0,"",ROUNDUP(Y203/H203,0)*0.00502),"")</f>
        <v>6.0240000000000002E-2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21.111111111111111</v>
      </c>
      <c r="BN203" s="64">
        <f t="shared" si="28"/>
        <v>22.8</v>
      </c>
      <c r="BO203" s="64">
        <f t="shared" si="29"/>
        <v>4.7483380816714153E-2</v>
      </c>
      <c r="BP203" s="64">
        <f t="shared" si="30"/>
        <v>5.1282051282051287E-2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4</v>
      </c>
      <c r="Y205" s="670">
        <f t="shared" si="26"/>
        <v>5.4</v>
      </c>
      <c r="Z205" s="36">
        <f>IFERROR(IF(Y205=0,"",ROUNDUP(Y205/H205,0)*0.00502),"")</f>
        <v>1.506E-2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4.2222222222222223</v>
      </c>
      <c r="BN205" s="64">
        <f t="shared" si="28"/>
        <v>5.7</v>
      </c>
      <c r="BO205" s="64">
        <f t="shared" si="29"/>
        <v>9.4966761633428314E-3</v>
      </c>
      <c r="BP205" s="64">
        <f t="shared" si="30"/>
        <v>1.2820512820512822E-2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161.48148148148147</v>
      </c>
      <c r="Y206" s="671">
        <f>IFERROR(Y198/H198,"0")+IFERROR(Y199/H199,"0")+IFERROR(Y200/H200,"0")+IFERROR(Y201/H201,"0")+IFERROR(Y202/H202,"0")+IFERROR(Y203/H203,"0")+IFERROR(Y204/H204,"0")+IFERROR(Y205/H205,"0")</f>
        <v>166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1.3893200000000001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784</v>
      </c>
      <c r="Y207" s="671">
        <f>IFERROR(SUM(Y198:Y205),"0")</f>
        <v>799.2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61</v>
      </c>
      <c r="Y212" s="670">
        <f t="shared" si="31"/>
        <v>62.4</v>
      </c>
      <c r="Z212" s="36">
        <f t="shared" ref="Z212:Z217" si="36">IFERROR(IF(Y212=0,"",ROUNDUP(Y212/H212,0)*0.00651),"")</f>
        <v>0.16925999999999999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67.862500000000011</v>
      </c>
      <c r="BN212" s="64">
        <f t="shared" si="33"/>
        <v>69.42</v>
      </c>
      <c r="BO212" s="64">
        <f t="shared" si="34"/>
        <v>0.13965201465201468</v>
      </c>
      <c r="BP212" s="64">
        <f t="shared" si="35"/>
        <v>0.14285714285714288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245</v>
      </c>
      <c r="Y214" s="670">
        <f t="shared" si="31"/>
        <v>247.2</v>
      </c>
      <c r="Z214" s="36">
        <f t="shared" si="36"/>
        <v>0.67053000000000007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270.72500000000002</v>
      </c>
      <c r="BN214" s="64">
        <f t="shared" si="33"/>
        <v>273.15600000000001</v>
      </c>
      <c r="BO214" s="64">
        <f t="shared" si="34"/>
        <v>0.56089743589743601</v>
      </c>
      <c r="BP214" s="64">
        <f t="shared" si="35"/>
        <v>0.56593406593406603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168</v>
      </c>
      <c r="Y215" s="670">
        <f t="shared" si="31"/>
        <v>168</v>
      </c>
      <c r="Z215" s="36">
        <f t="shared" si="36"/>
        <v>0.45569999999999999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185.64000000000001</v>
      </c>
      <c r="BN215" s="64">
        <f t="shared" si="33"/>
        <v>185.64000000000001</v>
      </c>
      <c r="BO215" s="64">
        <f t="shared" si="34"/>
        <v>0.38461538461538464</v>
      </c>
      <c r="BP215" s="64">
        <f t="shared" si="35"/>
        <v>0.38461538461538464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127</v>
      </c>
      <c r="Y216" s="670">
        <f t="shared" si="31"/>
        <v>127.19999999999999</v>
      </c>
      <c r="Z216" s="36">
        <f t="shared" si="36"/>
        <v>0.34503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140.33500000000001</v>
      </c>
      <c r="BN216" s="64">
        <f t="shared" si="33"/>
        <v>140.55599999999998</v>
      </c>
      <c r="BO216" s="64">
        <f t="shared" si="34"/>
        <v>0.29075091575091577</v>
      </c>
      <c r="BP216" s="64">
        <f t="shared" si="35"/>
        <v>0.29120879120879123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250.41666666666669</v>
      </c>
      <c r="Y218" s="671">
        <f>IFERROR(Y209/H209,"0")+IFERROR(Y210/H210,"0")+IFERROR(Y211/H211,"0")+IFERROR(Y212/H212,"0")+IFERROR(Y213/H213,"0")+IFERROR(Y214/H214,"0")+IFERROR(Y215/H215,"0")+IFERROR(Y216/H216,"0")+IFERROR(Y217/H217,"0")</f>
        <v>252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1.64052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601</v>
      </c>
      <c r="Y219" s="671">
        <f>IFERROR(SUM(Y209:Y217),"0")</f>
        <v>604.79999999999995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19</v>
      </c>
      <c r="Y221" s="670">
        <f>IFERROR(IF(X221="",0,CEILING((X221/$H221),1)*$H221),"")</f>
        <v>19.2</v>
      </c>
      <c r="Z221" s="36">
        <f>IFERROR(IF(Y221=0,"",ROUNDUP(Y221/H221,0)*0.00651),"")</f>
        <v>5.2080000000000001E-2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20.995000000000005</v>
      </c>
      <c r="BN221" s="64">
        <f>IFERROR(Y221*I221/H221,"0")</f>
        <v>21.216000000000001</v>
      </c>
      <c r="BO221" s="64">
        <f>IFERROR(1/J221*(X221/H221),"0")</f>
        <v>4.3498168498168503E-2</v>
      </c>
      <c r="BP221" s="64">
        <f>IFERROR(1/J221*(Y221/H221),"0")</f>
        <v>4.3956043956043959E-2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7.916666666666667</v>
      </c>
      <c r="Y223" s="671">
        <f>IFERROR(Y221/H221,"0")+IFERROR(Y222/H222,"0")</f>
        <v>8</v>
      </c>
      <c r="Z223" s="671">
        <f>IFERROR(IF(Z221="",0,Z221),"0")+IFERROR(IF(Z222="",0,Z222),"0")</f>
        <v>5.2080000000000001E-2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19</v>
      </c>
      <c r="Y224" s="671">
        <f>IFERROR(SUM(Y221:Y222),"0")</f>
        <v>19.2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10</v>
      </c>
      <c r="Y227" s="670">
        <f t="shared" ref="Y227:Y234" si="37">IFERROR(IF(X227="",0,CEILING((X227/$H227),1)*$H227),"")</f>
        <v>11.6</v>
      </c>
      <c r="Z227" s="36">
        <f>IFERROR(IF(Y227=0,"",ROUNDUP(Y227/H227,0)*0.01898),"")</f>
        <v>1.898E-2</v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10.375</v>
      </c>
      <c r="BN227" s="64">
        <f t="shared" ref="BN227:BN234" si="39">IFERROR(Y227*I227/H227,"0")</f>
        <v>12.035</v>
      </c>
      <c r="BO227" s="64">
        <f t="shared" ref="BO227:BO234" si="40">IFERROR(1/J227*(X227/H227),"0")</f>
        <v>1.3469827586206897E-2</v>
      </c>
      <c r="BP227" s="64">
        <f t="shared" ref="BP227:BP234" si="41">IFERROR(1/J227*(Y227/H227),"0")</f>
        <v>1.5625E-2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3</v>
      </c>
      <c r="Y232" s="670">
        <f t="shared" si="37"/>
        <v>4</v>
      </c>
      <c r="Z232" s="36">
        <f>IFERROR(IF(Y232=0,"",ROUNDUP(Y232/H232,0)*0.00902),"")</f>
        <v>9.0200000000000002E-3</v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3.1574999999999998</v>
      </c>
      <c r="BN232" s="64">
        <f t="shared" si="39"/>
        <v>4.21</v>
      </c>
      <c r="BO232" s="64">
        <f t="shared" si="40"/>
        <v>5.681818181818182E-3</v>
      </c>
      <c r="BP232" s="64">
        <f t="shared" si="41"/>
        <v>7.575757575757576E-3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1.6120689655172415</v>
      </c>
      <c r="Y235" s="671">
        <f>IFERROR(Y227/H227,"0")+IFERROR(Y228/H228,"0")+IFERROR(Y229/H229,"0")+IFERROR(Y230/H230,"0")+IFERROR(Y231/H231,"0")+IFERROR(Y232/H232,"0")+IFERROR(Y233/H233,"0")+IFERROR(Y234/H234,"0")</f>
        <v>2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2.8000000000000001E-2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13</v>
      </c>
      <c r="Y236" s="671">
        <f>IFERROR(SUM(Y227:Y234),"0")</f>
        <v>15.6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51</v>
      </c>
      <c r="Y268" s="670">
        <f>IFERROR(IF(X268="",0,CEILING((X268/$H268),1)*$H268),"")</f>
        <v>52.8</v>
      </c>
      <c r="Z268" s="36">
        <f>IFERROR(IF(Y268=0,"",ROUNDUP(Y268/H268,0)*0.00651),"")</f>
        <v>0.14322000000000001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56.355000000000004</v>
      </c>
      <c r="BN268" s="64">
        <f>IFERROR(Y268*I268/H268,"0")</f>
        <v>58.344000000000001</v>
      </c>
      <c r="BO268" s="64">
        <f>IFERROR(1/J268*(X268/H268),"0")</f>
        <v>0.11675824175824177</v>
      </c>
      <c r="BP268" s="64">
        <f>IFERROR(1/J268*(Y268/H268),"0")</f>
        <v>0.12087912087912089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139</v>
      </c>
      <c r="Y269" s="670">
        <f>IFERROR(IF(X269="",0,CEILING((X269/$H269),1)*$H269),"")</f>
        <v>139.19999999999999</v>
      </c>
      <c r="Z269" s="36">
        <f>IFERROR(IF(Y269=0,"",ROUNDUP(Y269/H269,0)*0.00651),"")</f>
        <v>0.37758000000000003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149.42500000000001</v>
      </c>
      <c r="BN269" s="64">
        <f>IFERROR(Y269*I269/H269,"0")</f>
        <v>149.63999999999999</v>
      </c>
      <c r="BO269" s="64">
        <f>IFERROR(1/J269*(X269/H269),"0")</f>
        <v>0.31822344322344326</v>
      </c>
      <c r="BP269" s="64">
        <f>IFERROR(1/J269*(Y269/H269),"0")</f>
        <v>0.31868131868131871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79.166666666666671</v>
      </c>
      <c r="Y271" s="671">
        <f>IFERROR(Y266/H266,"0")+IFERROR(Y267/H267,"0")+IFERROR(Y268/H268,"0")+IFERROR(Y269/H269,"0")+IFERROR(Y270/H270,"0")</f>
        <v>80</v>
      </c>
      <c r="Z271" s="671">
        <f>IFERROR(IF(Z266="",0,Z266),"0")+IFERROR(IF(Z267="",0,Z267),"0")+IFERROR(IF(Z268="",0,Z268),"0")+IFERROR(IF(Z269="",0,Z269),"0")+IFERROR(IF(Z270="",0,Z270),"0")</f>
        <v>0.52080000000000004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190</v>
      </c>
      <c r="Y272" s="671">
        <f>IFERROR(SUM(Y266:Y270),"0")</f>
        <v>192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8</v>
      </c>
      <c r="Y337" s="670">
        <f>IFERROR(IF(X337="",0,CEILING((X337/$H337),1)*$H337),"")</f>
        <v>10.199999999999999</v>
      </c>
      <c r="Z337" s="36">
        <f>IFERROR(IF(Y337=0,"",ROUNDUP(Y337/H337,0)*0.00651),"")</f>
        <v>2.6040000000000001E-2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9.2705882352941185</v>
      </c>
      <c r="BN337" s="64">
        <f>IFERROR(Y337*I337/H337,"0")</f>
        <v>11.82</v>
      </c>
      <c r="BO337" s="64">
        <f>IFERROR(1/J337*(X337/H337),"0")</f>
        <v>1.7237664296487831E-2</v>
      </c>
      <c r="BP337" s="64">
        <f>IFERROR(1/J337*(Y337/H337),"0")</f>
        <v>2.197802197802198E-2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3.1372549019607847</v>
      </c>
      <c r="Y339" s="671">
        <f>IFERROR(Y335/H335,"0")+IFERROR(Y336/H336,"0")+IFERROR(Y337/H337,"0")+IFERROR(Y338/H338,"0")</f>
        <v>4</v>
      </c>
      <c r="Z339" s="671">
        <f>IFERROR(IF(Z335="",0,Z335),"0")+IFERROR(IF(Z336="",0,Z336),"0")+IFERROR(IF(Z337="",0,Z337),"0")+IFERROR(IF(Z338="",0,Z338),"0")</f>
        <v>2.6040000000000001E-2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8</v>
      </c>
      <c r="Y340" s="671">
        <f>IFERROR(SUM(Y335:Y338),"0")</f>
        <v>10.199999999999999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246</v>
      </c>
      <c r="Y364" s="670">
        <f t="shared" si="52"/>
        <v>255</v>
      </c>
      <c r="Z364" s="36">
        <f>IFERROR(IF(Y364=0,"",ROUNDUP(Y364/H364,0)*0.02175),"")</f>
        <v>0.36974999999999997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253.87199999999999</v>
      </c>
      <c r="BN364" s="64">
        <f t="shared" si="54"/>
        <v>263.16000000000003</v>
      </c>
      <c r="BO364" s="64">
        <f t="shared" si="55"/>
        <v>0.34166666666666662</v>
      </c>
      <c r="BP364" s="64">
        <f t="shared" si="56"/>
        <v>0.35416666666666663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62</v>
      </c>
      <c r="Y365" s="670">
        <f t="shared" si="52"/>
        <v>75</v>
      </c>
      <c r="Z365" s="36">
        <f>IFERROR(IF(Y365=0,"",ROUNDUP(Y365/H365,0)*0.02175),"")</f>
        <v>0.10874999999999999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63.984000000000002</v>
      </c>
      <c r="BN365" s="64">
        <f t="shared" si="54"/>
        <v>77.400000000000006</v>
      </c>
      <c r="BO365" s="64">
        <f t="shared" si="55"/>
        <v>8.611111111111111E-2</v>
      </c>
      <c r="BP365" s="64">
        <f t="shared" si="56"/>
        <v>0.10416666666666666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87.2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89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1.9357499999999999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1308</v>
      </c>
      <c r="Y372" s="671">
        <f>IFERROR(SUM(Y361:Y370),"0")</f>
        <v>1335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1157</v>
      </c>
      <c r="Y374" s="670">
        <f>IFERROR(IF(X374="",0,CEILING((X374/$H374),1)*$H374),"")</f>
        <v>1170</v>
      </c>
      <c r="Z374" s="36">
        <f>IFERROR(IF(Y374=0,"",ROUNDUP(Y374/H374,0)*0.02175),"")</f>
        <v>1.6964999999999999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1194.0240000000001</v>
      </c>
      <c r="BN374" s="64">
        <f>IFERROR(Y374*I374/H374,"0")</f>
        <v>1207.44</v>
      </c>
      <c r="BO374" s="64">
        <f>IFERROR(1/J374*(X374/H374),"0")</f>
        <v>1.6069444444444445</v>
      </c>
      <c r="BP374" s="64">
        <f>IFERROR(1/J374*(Y374/H374),"0")</f>
        <v>1.625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77.13333333333334</v>
      </c>
      <c r="Y376" s="671">
        <f>IFERROR(Y374/H374,"0")+IFERROR(Y375/H375,"0")</f>
        <v>78</v>
      </c>
      <c r="Z376" s="671">
        <f>IFERROR(IF(Z374="",0,Z374),"0")+IFERROR(IF(Z375="",0,Z375),"0")</f>
        <v>1.6964999999999999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1157</v>
      </c>
      <c r="Y377" s="671">
        <f>IFERROR(SUM(Y374:Y375),"0")</f>
        <v>1170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46</v>
      </c>
      <c r="Y393" s="670">
        <f t="shared" si="57"/>
        <v>48</v>
      </c>
      <c r="Z393" s="36">
        <f>IFERROR(IF(Y393=0,"",ROUNDUP(Y393/H393,0)*0.01898),"")</f>
        <v>7.5920000000000001E-2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47.667499999999997</v>
      </c>
      <c r="BN393" s="64">
        <f t="shared" si="59"/>
        <v>49.74</v>
      </c>
      <c r="BO393" s="64">
        <f t="shared" si="60"/>
        <v>5.9895833333333336E-2</v>
      </c>
      <c r="BP393" s="64">
        <f t="shared" si="61"/>
        <v>6.25E-2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3.8333333333333335</v>
      </c>
      <c r="Y395" s="671">
        <f>IFERROR(Y389/H389,"0")+IFERROR(Y390/H390,"0")+IFERROR(Y391/H391,"0")+IFERROR(Y392/H392,"0")+IFERROR(Y393/H393,"0")+IFERROR(Y394/H394,"0")</f>
        <v>4</v>
      </c>
      <c r="Z395" s="671">
        <f>IFERROR(IF(Z389="",0,Z389),"0")+IFERROR(IF(Z390="",0,Z390),"0")+IFERROR(IF(Z391="",0,Z391),"0")+IFERROR(IF(Z392="",0,Z392),"0")+IFERROR(IF(Z393="",0,Z393),"0")+IFERROR(IF(Z394="",0,Z394),"0")</f>
        <v>7.5920000000000001E-2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46</v>
      </c>
      <c r="Y396" s="671">
        <f>IFERROR(SUM(Y389:Y394),"0")</f>
        <v>48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5055</v>
      </c>
      <c r="Y403" s="670">
        <f>IFERROR(IF(X403="",0,CEILING((X403/$H403),1)*$H403),"")</f>
        <v>5058</v>
      </c>
      <c r="Z403" s="36">
        <f>IFERROR(IF(Y403=0,"",ROUNDUP(Y403/H403,0)*0.01898),"")</f>
        <v>10.66676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5346.5050000000001</v>
      </c>
      <c r="BN403" s="64">
        <f>IFERROR(Y403*I403/H403,"0")</f>
        <v>5349.6779999999999</v>
      </c>
      <c r="BO403" s="64">
        <f>IFERROR(1/J403*(X403/H403),"0")</f>
        <v>8.7760416666666661</v>
      </c>
      <c r="BP403" s="64">
        <f>IFERROR(1/J403*(Y403/H403),"0")</f>
        <v>8.78125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561.66666666666663</v>
      </c>
      <c r="Y408" s="671">
        <f>IFERROR(Y403/H403,"0")+IFERROR(Y404/H404,"0")+IFERROR(Y405/H405,"0")+IFERROR(Y406/H406,"0")+IFERROR(Y407/H407,"0")</f>
        <v>562</v>
      </c>
      <c r="Z408" s="671">
        <f>IFERROR(IF(Z403="",0,Z403),"0")+IFERROR(IF(Z404="",0,Z404),"0")+IFERROR(IF(Z405="",0,Z405),"0")+IFERROR(IF(Z406="",0,Z406),"0")+IFERROR(IF(Z407="",0,Z407),"0")</f>
        <v>10.66676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5055</v>
      </c>
      <c r="Y409" s="671">
        <f>IFERROR(SUM(Y403:Y407),"0")</f>
        <v>5058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7</v>
      </c>
      <c r="Y427" s="670">
        <f t="shared" si="62"/>
        <v>8.4</v>
      </c>
      <c r="Z427" s="36">
        <f t="shared" si="67"/>
        <v>2.0080000000000001E-2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7.4333333333333327</v>
      </c>
      <c r="BN427" s="64">
        <f t="shared" si="64"/>
        <v>8.92</v>
      </c>
      <c r="BO427" s="64">
        <f t="shared" si="65"/>
        <v>1.4245014245014245E-2</v>
      </c>
      <c r="BP427" s="64">
        <f t="shared" si="66"/>
        <v>1.7094017094017096E-2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3.333333333333333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4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2.0080000000000001E-2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7</v>
      </c>
      <c r="Y430" s="671">
        <f>IFERROR(SUM(Y417:Y428),"0")</f>
        <v>8.4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165</v>
      </c>
      <c r="Y467" s="670">
        <f t="shared" ref="Y467:Y481" si="68">IFERROR(IF(X467="",0,CEILING((X467/$H467),1)*$H467),"")</f>
        <v>168.96</v>
      </c>
      <c r="Z467" s="36">
        <f>IFERROR(IF(Y467=0,"",ROUNDUP(Y467/H467,0)*0.01196),"")</f>
        <v>0.38272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176.24999999999997</v>
      </c>
      <c r="BN467" s="64">
        <f t="shared" ref="BN467:BN481" si="70">IFERROR(Y467*I467/H467,"0")</f>
        <v>180.48</v>
      </c>
      <c r="BO467" s="64">
        <f t="shared" ref="BO467:BO481" si="71">IFERROR(1/J467*(X467/H467),"0")</f>
        <v>0.30048076923076927</v>
      </c>
      <c r="BP467" s="64">
        <f t="shared" ref="BP467:BP481" si="72">IFERROR(1/J467*(Y467/H467),"0")</f>
        <v>0.30769230769230771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1721</v>
      </c>
      <c r="Y469" s="670">
        <f t="shared" si="68"/>
        <v>1721.28</v>
      </c>
      <c r="Z469" s="36">
        <f>IFERROR(IF(Y469=0,"",ROUNDUP(Y469/H469,0)*0.01196),"")</f>
        <v>3.8989600000000002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1838.3409090909088</v>
      </c>
      <c r="BN469" s="64">
        <f t="shared" si="70"/>
        <v>1838.6399999999996</v>
      </c>
      <c r="BO469" s="64">
        <f t="shared" si="71"/>
        <v>3.1341054778554778</v>
      </c>
      <c r="BP469" s="64">
        <f t="shared" si="72"/>
        <v>3.1346153846153846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1777</v>
      </c>
      <c r="Y470" s="670">
        <f t="shared" si="68"/>
        <v>1779.3600000000001</v>
      </c>
      <c r="Z470" s="36">
        <f>IFERROR(IF(Y470=0,"",ROUNDUP(Y470/H470,0)*0.01196),"")</f>
        <v>4.0305200000000001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1898.1590909090905</v>
      </c>
      <c r="BN470" s="64">
        <f t="shared" si="70"/>
        <v>1900.68</v>
      </c>
      <c r="BO470" s="64">
        <f t="shared" si="71"/>
        <v>3.2360868298368302</v>
      </c>
      <c r="BP470" s="64">
        <f t="shared" si="72"/>
        <v>3.2403846153846154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1500</v>
      </c>
      <c r="Y473" s="670">
        <f t="shared" si="68"/>
        <v>1501.2</v>
      </c>
      <c r="Z473" s="36">
        <f>IFERROR(IF(Y473=0,"",ROUNDUP(Y473/H473,0)*0.00902),"")</f>
        <v>3.7613400000000001</v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1587.5</v>
      </c>
      <c r="BN473" s="64">
        <f t="shared" si="70"/>
        <v>1588.77</v>
      </c>
      <c r="BO473" s="64">
        <f t="shared" si="71"/>
        <v>3.1565656565656566</v>
      </c>
      <c r="BP473" s="64">
        <f t="shared" si="72"/>
        <v>3.1590909090909092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1110.4166666666665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1112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12.073540000000001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5163</v>
      </c>
      <c r="Y483" s="671">
        <f>IFERROR(SUM(Y467:Y481),"0")</f>
        <v>5170.8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15</v>
      </c>
      <c r="Y485" s="670">
        <f>IFERROR(IF(X485="",0,CEILING((X485/$H485),1)*$H485),"")</f>
        <v>15.84</v>
      </c>
      <c r="Z485" s="36">
        <f>IFERROR(IF(Y485=0,"",ROUNDUP(Y485/H485,0)*0.01196),"")</f>
        <v>3.5880000000000002E-2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16.02272727272727</v>
      </c>
      <c r="BN485" s="64">
        <f>IFERROR(Y485*I485/H485,"0")</f>
        <v>16.919999999999998</v>
      </c>
      <c r="BO485" s="64">
        <f>IFERROR(1/J485*(X485/H485),"0")</f>
        <v>2.7316433566433568E-2</v>
      </c>
      <c r="BP485" s="64">
        <f>IFERROR(1/J485*(Y485/H485),"0")</f>
        <v>2.8846153846153848E-2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38</v>
      </c>
      <c r="Y488" s="670">
        <f>IFERROR(IF(X488="",0,CEILING((X488/$H488),1)*$H488),"")</f>
        <v>38.4</v>
      </c>
      <c r="Z488" s="36">
        <f>IFERROR(IF(Y488=0,"",ROUNDUP(Y488/H488,0)*0.00902),"")</f>
        <v>7.2160000000000002E-2</v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54.862499999999997</v>
      </c>
      <c r="BN488" s="64">
        <f>IFERROR(Y488*I488/H488,"0")</f>
        <v>55.44</v>
      </c>
      <c r="BO488" s="64">
        <f>IFERROR(1/J488*(X488/H488),"0")</f>
        <v>5.9974747474747479E-2</v>
      </c>
      <c r="BP488" s="64">
        <f>IFERROR(1/J488*(Y488/H488),"0")</f>
        <v>6.0606060606060608E-2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10.757575757575758</v>
      </c>
      <c r="Y489" s="671">
        <f>IFERROR(Y485/H485,"0")+IFERROR(Y486/H486,"0")+IFERROR(Y487/H487,"0")+IFERROR(Y488/H488,"0")</f>
        <v>11</v>
      </c>
      <c r="Z489" s="671">
        <f>IFERROR(IF(Z485="",0,Z485),"0")+IFERROR(IF(Z486="",0,Z486),"0")+IFERROR(IF(Z487="",0,Z487),"0")+IFERROR(IF(Z488="",0,Z488),"0")</f>
        <v>0.10804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53</v>
      </c>
      <c r="Y490" s="671">
        <f>IFERROR(SUM(Y485:Y488),"0")</f>
        <v>54.239999999999995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500</v>
      </c>
      <c r="Y492" s="670">
        <f t="shared" ref="Y492:Y503" si="73">IFERROR(IF(X492="",0,CEILING((X492/$H492),1)*$H492),"")</f>
        <v>501.6</v>
      </c>
      <c r="Z492" s="36">
        <f>IFERROR(IF(Y492=0,"",ROUNDUP(Y492/H492,0)*0.01196),"")</f>
        <v>1.1362000000000001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534.09090909090912</v>
      </c>
      <c r="BN492" s="64">
        <f t="shared" ref="BN492:BN503" si="75">IFERROR(Y492*I492/H492,"0")</f>
        <v>535.79999999999995</v>
      </c>
      <c r="BO492" s="64">
        <f t="shared" ref="BO492:BO503" si="76">IFERROR(1/J492*(X492/H492),"0")</f>
        <v>0.91054778554778548</v>
      </c>
      <c r="BP492" s="64">
        <f t="shared" ref="BP492:BP503" si="77">IFERROR(1/J492*(Y492/H492),"0")</f>
        <v>0.91346153846153855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200</v>
      </c>
      <c r="Y493" s="670">
        <f t="shared" si="73"/>
        <v>200.64000000000001</v>
      </c>
      <c r="Z493" s="36">
        <f>IFERROR(IF(Y493=0,"",ROUNDUP(Y493/H493,0)*0.01196),"")</f>
        <v>0.45448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213.63636363636363</v>
      </c>
      <c r="BN493" s="64">
        <f t="shared" si="75"/>
        <v>214.32</v>
      </c>
      <c r="BO493" s="64">
        <f t="shared" si="76"/>
        <v>0.36421911421911418</v>
      </c>
      <c r="BP493" s="64">
        <f t="shared" si="77"/>
        <v>0.36538461538461542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132.57575757575756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133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1.5906800000000001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700</v>
      </c>
      <c r="Y505" s="671">
        <f>IFERROR(SUM(Y492:Y503),"0")</f>
        <v>702.24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17633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17766.820000000003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18708.295217564297</v>
      </c>
      <c r="Y579" s="671">
        <f>IFERROR(SUM(BN22:BN575),"0")</f>
        <v>18848.863999999994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32</v>
      </c>
      <c r="Y580" s="38">
        <f>ROUNDUP(SUM(BP22:BP575),0)</f>
        <v>32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19508.295217564297</v>
      </c>
      <c r="Y581" s="671">
        <f>GrossWeightTotalR+PalletQtyTotalR*25</f>
        <v>19648.863999999994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3243.902462395617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3267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37.576170000000005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134.39999999999998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350.80000000000007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1202.4000000000001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679.8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211.74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1423.2</v>
      </c>
      <c r="K588" s="46">
        <f>IFERROR(Y227*1,"0")+IFERROR(Y228*1,"0")+IFERROR(Y229*1,"0")+IFERROR(Y230*1,"0")+IFERROR(Y231*1,"0")+IFERROR(Y232*1,"0")+IFERROR(Y233*1,"0")+IFERROR(Y234*1,"0")+IFERROR(Y238*1,"0")+IFERROR(Y239*1,"0")</f>
        <v>15.6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192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10.199999999999999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2505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5106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8.4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5927.2800000000007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2025-03-27T07:37:59Z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