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552FD2FD-16A0-4CFC-A0B1-9693C0751E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Z90" i="1" l="1"/>
  <c r="Z110" i="1"/>
  <c r="Z240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Z290" i="1"/>
  <c r="BP289" i="1"/>
  <c r="BN289" i="1"/>
  <c r="Z28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Z311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Z447" i="1"/>
  <c r="BP444" i="1"/>
  <c r="BN444" i="1"/>
  <c r="Z444" i="1"/>
  <c r="Y447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Z35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34" i="1" l="1"/>
  <c r="Y579" i="1"/>
  <c r="Z515" i="1"/>
  <c r="Z504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<sst xmlns="http://schemas.openxmlformats.org/spreadsheetml/2006/main" count="2708" uniqueCount="971">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</sst>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72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5</v>
      </c>
      <c r="Y52" s="670">
        <f t="shared" si="0"/>
        <v>8</v>
      </c>
      <c r="Z52" s="36">
        <f>IFERROR(IF(Y52=0,"",ROUNDUP(Y52/H52,0)*0.00902),"")</f>
        <v>1.804E-2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5.2625000000000002</v>
      </c>
      <c r="BN52" s="64">
        <f t="shared" si="2"/>
        <v>8.42</v>
      </c>
      <c r="BO52" s="64">
        <f t="shared" si="3"/>
        <v>9.46969696969697E-3</v>
      </c>
      <c r="BP52" s="64">
        <f t="shared" si="4"/>
        <v>1.5151515151515152E-2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1.25</v>
      </c>
      <c r="Y55" s="671">
        <f>IFERROR(Y48/H48,"0")+IFERROR(Y49/H49,"0")+IFERROR(Y50/H50,"0")+IFERROR(Y51/H51,"0")+IFERROR(Y52/H52,"0")+IFERROR(Y53/H53,"0")+IFERROR(Y54/H54,"0")</f>
        <v>2</v>
      </c>
      <c r="Z55" s="671">
        <f>IFERROR(IF(Z48="",0,Z48),"0")+IFERROR(IF(Z49="",0,Z49),"0")+IFERROR(IF(Z50="",0,Z50),"0")+IFERROR(IF(Z51="",0,Z51),"0")+IFERROR(IF(Z52="",0,Z52),"0")+IFERROR(IF(Z53="",0,Z53),"0")+IFERROR(IF(Z54="",0,Z54),"0")</f>
        <v>1.804E-2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5</v>
      </c>
      <c r="Y56" s="671">
        <f>IFERROR(SUM(Y48:Y54),"0")</f>
        <v>8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48</v>
      </c>
      <c r="Y58" s="670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49.93333333333333</v>
      </c>
      <c r="BN58" s="64">
        <f>IFERROR(Y58*I58/H58,"0")</f>
        <v>56.17499999999999</v>
      </c>
      <c r="BO58" s="64">
        <f>IFERROR(1/J58*(X58/H58),"0")</f>
        <v>6.9444444444444434E-2</v>
      </c>
      <c r="BP58" s="64">
        <f>IFERROR(1/J58*(Y58/H58),"0")</f>
        <v>7.8125E-2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4.4444444444444438</v>
      </c>
      <c r="Y62" s="671">
        <f>IFERROR(Y58/H58,"0")+IFERROR(Y59/H59,"0")+IFERROR(Y60/H60,"0")+IFERROR(Y61/H61,"0")</f>
        <v>5</v>
      </c>
      <c r="Z62" s="671">
        <f>IFERROR(IF(Z58="",0,Z58),"0")+IFERROR(IF(Z59="",0,Z59),"0")+IFERROR(IF(Z60="",0,Z60),"0")+IFERROR(IF(Z61="",0,Z61),"0")</f>
        <v>9.4899999999999998E-2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48</v>
      </c>
      <c r="Y63" s="671">
        <f>IFERROR(SUM(Y58:Y61),"0")</f>
        <v>54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5</v>
      </c>
      <c r="Y66" s="670">
        <f>IFERROR(IF(X66="",0,CEILING((X66/$H66),1)*$H66),"")</f>
        <v>5.4</v>
      </c>
      <c r="Z66" s="36">
        <f>IFERROR(IF(Y66=0,"",ROUNDUP(Y66/H66,0)*0.00502),"")</f>
        <v>1.506E-2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5.2777777777777777</v>
      </c>
      <c r="BN66" s="64">
        <f>IFERROR(Y66*I66/H66,"0")</f>
        <v>5.7</v>
      </c>
      <c r="BO66" s="64">
        <f>IFERROR(1/J66*(X66/H66),"0")</f>
        <v>1.1870845204178538E-2</v>
      </c>
      <c r="BP66" s="64">
        <f>IFERROR(1/J66*(Y66/H66),"0")</f>
        <v>1.2820512820512822E-2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2.7777777777777777</v>
      </c>
      <c r="Y68" s="671">
        <f>IFERROR(Y65/H65,"0")+IFERROR(Y66/H66,"0")+IFERROR(Y67/H67,"0")</f>
        <v>3</v>
      </c>
      <c r="Z68" s="671">
        <f>IFERROR(IF(Z65="",0,Z65),"0")+IFERROR(IF(Z66="",0,Z66),"0")+IFERROR(IF(Z67="",0,Z67),"0")</f>
        <v>1.506E-2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5</v>
      </c>
      <c r="Y69" s="671">
        <f>IFERROR(SUM(Y65:Y67),"0")</f>
        <v>5.4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50</v>
      </c>
      <c r="Y87" s="670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58</v>
      </c>
      <c r="Y89" s="670">
        <f>IFERROR(IF(X89="",0,CEILING((X89/$H89),1)*$H89),"")</f>
        <v>58.5</v>
      </c>
      <c r="Z89" s="36">
        <f>IFERROR(IF(Y89=0,"",ROUNDUP(Y89/H89,0)*0.00902),"")</f>
        <v>0.11726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60.706666666666671</v>
      </c>
      <c r="BN89" s="64">
        <f>IFERROR(Y89*I89/H89,"0")</f>
        <v>61.230000000000004</v>
      </c>
      <c r="BO89" s="64">
        <f>IFERROR(1/J89*(X89/H89),"0")</f>
        <v>9.7643097643097643E-2</v>
      </c>
      <c r="BP89" s="64">
        <f>IFERROR(1/J89*(Y89/H89),"0")</f>
        <v>9.8484848484848481E-2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17.518518518518519</v>
      </c>
      <c r="Y90" s="671">
        <f>IFERROR(Y87/H87,"0")+IFERROR(Y88/H88,"0")+IFERROR(Y89/H89,"0")</f>
        <v>18</v>
      </c>
      <c r="Z90" s="671">
        <f>IFERROR(IF(Z87="",0,Z87),"0")+IFERROR(IF(Z88="",0,Z88),"0")+IFERROR(IF(Z89="",0,Z89),"0")</f>
        <v>0.21216000000000002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108</v>
      </c>
      <c r="Y91" s="671">
        <f>IFERROR(SUM(Y87:Y89),"0")</f>
        <v>112.5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61</v>
      </c>
      <c r="Y98" s="670">
        <f t="shared" si="10"/>
        <v>62.1</v>
      </c>
      <c r="Z98" s="36">
        <f>IFERROR(IF(Y98=0,"",ROUNDUP(Y98/H98,0)*0.00651),"")</f>
        <v>0.14973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66.693333333333328</v>
      </c>
      <c r="BN98" s="64">
        <f t="shared" si="12"/>
        <v>67.896000000000001</v>
      </c>
      <c r="BO98" s="64">
        <f t="shared" si="13"/>
        <v>0.12413512413512413</v>
      </c>
      <c r="BP98" s="64">
        <f t="shared" si="14"/>
        <v>0.1263736263736264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11</v>
      </c>
      <c r="Y100" s="670">
        <f t="shared" si="10"/>
        <v>13.5</v>
      </c>
      <c r="Z100" s="36">
        <f>IFERROR(IF(Y100=0,"",ROUNDUP(Y100/H100,0)*0.00902),"")</f>
        <v>4.5100000000000001E-2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12.173333333333334</v>
      </c>
      <c r="BN100" s="64">
        <f t="shared" si="12"/>
        <v>14.94</v>
      </c>
      <c r="BO100" s="64">
        <f t="shared" si="13"/>
        <v>3.0864197530864196E-2</v>
      </c>
      <c r="BP100" s="64">
        <f t="shared" si="14"/>
        <v>3.787878787878788E-2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26.666666666666664</v>
      </c>
      <c r="Y102" s="671">
        <f>IFERROR(Y93/H93,"0")+IFERROR(Y94/H94,"0")+IFERROR(Y95/H95,"0")+IFERROR(Y96/H96,"0")+IFERROR(Y97/H97,"0")+IFERROR(Y98/H98,"0")+IFERROR(Y99/H99,"0")+IFERROR(Y100/H100,"0")+IFERROR(Y101/H101,"0")</f>
        <v>28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0.19483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72</v>
      </c>
      <c r="Y103" s="671">
        <f>IFERROR(SUM(Y93:Y101),"0")</f>
        <v>75.599999999999994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20</v>
      </c>
      <c r="Y106" s="670">
        <f>IFERROR(IF(X106="",0,CEILING((X106/$H106),1)*$H106),"")</f>
        <v>21.6</v>
      </c>
      <c r="Z106" s="36">
        <f>IFERROR(IF(Y106=0,"",ROUNDUP(Y106/H106,0)*0.01898),"")</f>
        <v>3.7960000000000001E-2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20.805555555555554</v>
      </c>
      <c r="BN106" s="64">
        <f>IFERROR(Y106*I106/H106,"0")</f>
        <v>22.47</v>
      </c>
      <c r="BO106" s="64">
        <f>IFERROR(1/J106*(X106/H106),"0")</f>
        <v>2.8935185185185182E-2</v>
      </c>
      <c r="BP106" s="64">
        <f>IFERROR(1/J106*(Y106/H106),"0")</f>
        <v>3.125E-2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29</v>
      </c>
      <c r="Y108" s="670">
        <f>IFERROR(IF(X108="",0,CEILING((X108/$H108),1)*$H108),"")</f>
        <v>31.5</v>
      </c>
      <c r="Z108" s="36">
        <f>IFERROR(IF(Y108=0,"",ROUNDUP(Y108/H108,0)*0.00902),"")</f>
        <v>6.3140000000000002E-2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30.353333333333335</v>
      </c>
      <c r="BN108" s="64">
        <f>IFERROR(Y108*I108/H108,"0")</f>
        <v>32.97</v>
      </c>
      <c r="BO108" s="64">
        <f>IFERROR(1/J108*(X108/H108),"0")</f>
        <v>4.8821548821548821E-2</v>
      </c>
      <c r="BP108" s="64">
        <f>IFERROR(1/J108*(Y108/H108),"0")</f>
        <v>5.3030303030303032E-2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8.2962962962962958</v>
      </c>
      <c r="Y110" s="671">
        <f>IFERROR(Y106/H106,"0")+IFERROR(Y107/H107,"0")+IFERROR(Y108/H108,"0")+IFERROR(Y109/H109,"0")</f>
        <v>9</v>
      </c>
      <c r="Z110" s="671">
        <f>IFERROR(IF(Z106="",0,Z106),"0")+IFERROR(IF(Z107="",0,Z107),"0")+IFERROR(IF(Z108="",0,Z108),"0")+IFERROR(IF(Z109="",0,Z109),"0")</f>
        <v>0.1011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49</v>
      </c>
      <c r="Y111" s="671">
        <f>IFERROR(SUM(Y106:Y109),"0")</f>
        <v>53.1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20</v>
      </c>
      <c r="Y113" s="670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20.805555555555554</v>
      </c>
      <c r="BN113" s="64">
        <f>IFERROR(Y113*I113/H113,"0")</f>
        <v>22.47</v>
      </c>
      <c r="BO113" s="64">
        <f>IFERROR(1/J113*(X113/H113),"0")</f>
        <v>2.8935185185185182E-2</v>
      </c>
      <c r="BP113" s="64">
        <f>IFERROR(1/J113*(Y113/H113),"0")</f>
        <v>3.125E-2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2</v>
      </c>
      <c r="Y115" s="670">
        <f>IFERROR(IF(X115="",0,CEILING((X115/$H115),1)*$H115),"")</f>
        <v>2.4</v>
      </c>
      <c r="Z115" s="36">
        <f>IFERROR(IF(Y115=0,"",ROUNDUP(Y115/H115,0)*0.00651),"")</f>
        <v>6.5100000000000002E-3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2.1500000000000004</v>
      </c>
      <c r="BN115" s="64">
        <f>IFERROR(Y115*I115/H115,"0")</f>
        <v>2.58</v>
      </c>
      <c r="BO115" s="64">
        <f>IFERROR(1/J115*(X115/H115),"0")</f>
        <v>4.578754578754579E-3</v>
      </c>
      <c r="BP115" s="64">
        <f>IFERROR(1/J115*(Y115/H115),"0")</f>
        <v>5.4945054945054949E-3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2.6851851851851851</v>
      </c>
      <c r="Y116" s="671">
        <f>IFERROR(Y113/H113,"0")+IFERROR(Y114/H114,"0")+IFERROR(Y115/H115,"0")</f>
        <v>3</v>
      </c>
      <c r="Z116" s="671">
        <f>IFERROR(IF(Z113="",0,Z113),"0")+IFERROR(IF(Z114="",0,Z114),"0")+IFERROR(IF(Z115="",0,Z115),"0")</f>
        <v>4.4470000000000003E-2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22</v>
      </c>
      <c r="Y117" s="671">
        <f>IFERROR(SUM(Y113:Y115),"0")</f>
        <v>24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60</v>
      </c>
      <c r="Y121" s="670">
        <f t="shared" si="15"/>
        <v>67.2</v>
      </c>
      <c r="Z121" s="36">
        <f>IFERROR(IF(Y121=0,"",ROUNDUP(Y121/H121,0)*0.01898),"")</f>
        <v>0.15184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63.664285714285711</v>
      </c>
      <c r="BN121" s="64">
        <f t="shared" si="17"/>
        <v>71.304000000000002</v>
      </c>
      <c r="BO121" s="64">
        <f t="shared" si="18"/>
        <v>0.11160714285714285</v>
      </c>
      <c r="BP121" s="64">
        <f t="shared" si="19"/>
        <v>0.125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89</v>
      </c>
      <c r="Y124" s="670">
        <f t="shared" si="15"/>
        <v>89.100000000000009</v>
      </c>
      <c r="Z124" s="36">
        <f t="shared" si="20"/>
        <v>0.21482999999999999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97.306666666666658</v>
      </c>
      <c r="BN124" s="64">
        <f t="shared" si="17"/>
        <v>97.416000000000011</v>
      </c>
      <c r="BO124" s="64">
        <f t="shared" si="18"/>
        <v>0.18111518111518113</v>
      </c>
      <c r="BP124" s="64">
        <f t="shared" si="19"/>
        <v>0.18131868131868134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40.105820105820101</v>
      </c>
      <c r="Y128" s="671">
        <f>IFERROR(Y119/H119,"0")+IFERROR(Y120/H120,"0")+IFERROR(Y121/H121,"0")+IFERROR(Y122/H122,"0")+IFERROR(Y123/H123,"0")+IFERROR(Y124/H124,"0")+IFERROR(Y125/H125,"0")+IFERROR(Y126/H126,"0")+IFERROR(Y127/H127,"0")</f>
        <v>41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0.36667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149</v>
      </c>
      <c r="Y129" s="671">
        <f>IFERROR(SUM(Y119:Y127),"0")</f>
        <v>156.30000000000001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2</v>
      </c>
      <c r="Y171" s="670">
        <f>IFERROR(IF(X171="",0,CEILING((X171/$H171),1)*$H171),"")</f>
        <v>3.96</v>
      </c>
      <c r="Z171" s="36">
        <f>IFERROR(IF(Y171=0,"",ROUNDUP(Y171/H171,0)*0.00502),"")</f>
        <v>1.004E-2</v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2.1010101010101012</v>
      </c>
      <c r="BN171" s="64">
        <f>IFERROR(Y171*I171/H171,"0")</f>
        <v>4.16</v>
      </c>
      <c r="BO171" s="64">
        <f>IFERROR(1/J171*(X171/H171),"0")</f>
        <v>4.3166709833376508E-3</v>
      </c>
      <c r="BP171" s="64">
        <f>IFERROR(1/J171*(Y171/H171),"0")</f>
        <v>8.5470085470085479E-3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1.0101010101010102</v>
      </c>
      <c r="Y172" s="671">
        <f>IFERROR(Y171/H171,"0")</f>
        <v>2</v>
      </c>
      <c r="Z172" s="671">
        <f>IFERROR(IF(Z171="",0,Z171),"0")</f>
        <v>1.004E-2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2</v>
      </c>
      <c r="Y173" s="671">
        <f>IFERROR(SUM(Y171:Y171),"0")</f>
        <v>3.96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49</v>
      </c>
      <c r="Y175" s="670">
        <f t="shared" ref="Y175:Y183" si="21">IFERROR(IF(X175="",0,CEILING((X175/$H175),1)*$H175),"")</f>
        <v>50.400000000000006</v>
      </c>
      <c r="Z175" s="36">
        <f>IFERROR(IF(Y175=0,"",ROUNDUP(Y175/H175,0)*0.00902),"")</f>
        <v>0.10824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52.15</v>
      </c>
      <c r="BN175" s="64">
        <f t="shared" ref="BN175:BN183" si="23">IFERROR(Y175*I175/H175,"0")</f>
        <v>53.64</v>
      </c>
      <c r="BO175" s="64">
        <f t="shared" ref="BO175:BO183" si="24">IFERROR(1/J175*(X175/H175),"0")</f>
        <v>8.8383838383838384E-2</v>
      </c>
      <c r="BP175" s="64">
        <f t="shared" ref="BP175:BP183" si="25">IFERROR(1/J175*(Y175/H175),"0")</f>
        <v>9.0909090909090912E-2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42</v>
      </c>
      <c r="Y178" s="670">
        <f t="shared" si="21"/>
        <v>42</v>
      </c>
      <c r="Z178" s="36">
        <f>IFERROR(IF(Y178=0,"",ROUNDUP(Y178/H178,0)*0.00502),"")</f>
        <v>0.1004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44.599999999999994</v>
      </c>
      <c r="BN178" s="64">
        <f t="shared" si="23"/>
        <v>44.599999999999994</v>
      </c>
      <c r="BO178" s="64">
        <f t="shared" si="24"/>
        <v>8.5470085470085472E-2</v>
      </c>
      <c r="BP178" s="64">
        <f t="shared" si="25"/>
        <v>8.5470085470085472E-2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63</v>
      </c>
      <c r="Y181" s="670">
        <f t="shared" si="21"/>
        <v>63</v>
      </c>
      <c r="Z181" s="36">
        <f>IFERROR(IF(Y181=0,"",ROUNDUP(Y181/H181,0)*0.00502),"")</f>
        <v>0.15060000000000001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66.000000000000014</v>
      </c>
      <c r="BN181" s="64">
        <f t="shared" si="23"/>
        <v>66.000000000000014</v>
      </c>
      <c r="BO181" s="64">
        <f t="shared" si="24"/>
        <v>0.12820512820512822</v>
      </c>
      <c r="BP181" s="64">
        <f t="shared" si="25"/>
        <v>0.12820512820512822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61.666666666666664</v>
      </c>
      <c r="Y184" s="671">
        <f>IFERROR(Y175/H175,"0")+IFERROR(Y176/H176,"0")+IFERROR(Y177/H177,"0")+IFERROR(Y178/H178,"0")+IFERROR(Y179/H179,"0")+IFERROR(Y180/H180,"0")+IFERROR(Y181/H181,"0")+IFERROR(Y182/H182,"0")+IFERROR(Y183/H183,"0")</f>
        <v>62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0.35924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154</v>
      </c>
      <c r="Y185" s="671">
        <f>IFERROR(SUM(Y175:Y183),"0")</f>
        <v>155.4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98</v>
      </c>
      <c r="Y199" s="670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101.81111111111112</v>
      </c>
      <c r="BN199" s="64">
        <f t="shared" si="28"/>
        <v>106.59000000000002</v>
      </c>
      <c r="BO199" s="64">
        <f t="shared" si="29"/>
        <v>0.13748597081930414</v>
      </c>
      <c r="BP199" s="64">
        <f t="shared" si="30"/>
        <v>0.14393939393939395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39</v>
      </c>
      <c r="Y201" s="670">
        <f t="shared" si="26"/>
        <v>43.2</v>
      </c>
      <c r="Z201" s="36">
        <f>IFERROR(IF(Y201=0,"",ROUNDUP(Y201/H201,0)*0.00902),"")</f>
        <v>7.2160000000000002E-2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40.516666666666666</v>
      </c>
      <c r="BN201" s="64">
        <f t="shared" si="28"/>
        <v>44.88</v>
      </c>
      <c r="BO201" s="64">
        <f t="shared" si="29"/>
        <v>5.4713804713804708E-2</v>
      </c>
      <c r="BP201" s="64">
        <f t="shared" si="30"/>
        <v>6.0606060606060608E-2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17</v>
      </c>
      <c r="Y202" s="670">
        <f t="shared" si="26"/>
        <v>18</v>
      </c>
      <c r="Z202" s="36">
        <f>IFERROR(IF(Y202=0,"",ROUNDUP(Y202/H202,0)*0.00502),"")</f>
        <v>5.0200000000000002E-2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18.227777777777778</v>
      </c>
      <c r="BN202" s="64">
        <f t="shared" si="28"/>
        <v>19.3</v>
      </c>
      <c r="BO202" s="64">
        <f t="shared" si="29"/>
        <v>4.0360873694207031E-2</v>
      </c>
      <c r="BP202" s="64">
        <f t="shared" si="30"/>
        <v>4.2735042735042736E-2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10</v>
      </c>
      <c r="Y203" s="670">
        <f t="shared" si="26"/>
        <v>10.8</v>
      </c>
      <c r="Z203" s="36">
        <f>IFERROR(IF(Y203=0,"",ROUNDUP(Y203/H203,0)*0.00502),"")</f>
        <v>3.0120000000000001E-2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10.555555555555555</v>
      </c>
      <c r="BN203" s="64">
        <f t="shared" si="28"/>
        <v>11.4</v>
      </c>
      <c r="BO203" s="64">
        <f t="shared" si="29"/>
        <v>2.3741690408357077E-2</v>
      </c>
      <c r="BP203" s="64">
        <f t="shared" si="30"/>
        <v>2.5641025641025644E-2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12</v>
      </c>
      <c r="Y205" s="670">
        <f t="shared" si="26"/>
        <v>12.6</v>
      </c>
      <c r="Z205" s="36">
        <f>IFERROR(IF(Y205=0,"",ROUNDUP(Y205/H205,0)*0.00502),"")</f>
        <v>3.5140000000000005E-2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12.666666666666664</v>
      </c>
      <c r="BN205" s="64">
        <f t="shared" si="28"/>
        <v>13.299999999999999</v>
      </c>
      <c r="BO205" s="64">
        <f t="shared" si="29"/>
        <v>2.8490028490028491E-2</v>
      </c>
      <c r="BP205" s="64">
        <f t="shared" si="30"/>
        <v>2.9914529914529919E-2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47.037037037037031</v>
      </c>
      <c r="Y206" s="671">
        <f>IFERROR(Y198/H198,"0")+IFERROR(Y199/H199,"0")+IFERROR(Y200/H200,"0")+IFERROR(Y201/H201,"0")+IFERROR(Y202/H202,"0")+IFERROR(Y203/H203,"0")+IFERROR(Y204/H204,"0")+IFERROR(Y205/H205,"0")</f>
        <v>50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0.35899999999999999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176</v>
      </c>
      <c r="Y207" s="671">
        <f>IFERROR(SUM(Y198:Y205),"0")</f>
        <v>187.20000000000002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165</v>
      </c>
      <c r="Y212" s="670">
        <f t="shared" si="31"/>
        <v>165.6</v>
      </c>
      <c r="Z212" s="36">
        <f t="shared" ref="Z212:Z217" si="36">IFERROR(IF(Y212=0,"",ROUNDUP(Y212/H212,0)*0.00651),"")</f>
        <v>0.44919000000000003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183.5625</v>
      </c>
      <c r="BN212" s="64">
        <f t="shared" si="33"/>
        <v>184.23</v>
      </c>
      <c r="BO212" s="64">
        <f t="shared" si="34"/>
        <v>0.37774725274725279</v>
      </c>
      <c r="BP212" s="64">
        <f t="shared" si="35"/>
        <v>0.37912087912087916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83</v>
      </c>
      <c r="Y214" s="670">
        <f t="shared" si="31"/>
        <v>84</v>
      </c>
      <c r="Z214" s="36">
        <f t="shared" si="36"/>
        <v>0.22785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91.715000000000003</v>
      </c>
      <c r="BN214" s="64">
        <f t="shared" si="33"/>
        <v>92.820000000000007</v>
      </c>
      <c r="BO214" s="64">
        <f t="shared" si="34"/>
        <v>0.19001831501831504</v>
      </c>
      <c r="BP214" s="64">
        <f t="shared" si="35"/>
        <v>0.19230769230769232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73</v>
      </c>
      <c r="Y215" s="670">
        <f t="shared" si="31"/>
        <v>74.399999999999991</v>
      </c>
      <c r="Z215" s="36">
        <f t="shared" si="36"/>
        <v>0.20181000000000002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80.665000000000006</v>
      </c>
      <c r="BN215" s="64">
        <f t="shared" si="33"/>
        <v>82.212000000000003</v>
      </c>
      <c r="BO215" s="64">
        <f t="shared" si="34"/>
        <v>0.16712454212454214</v>
      </c>
      <c r="BP215" s="64">
        <f t="shared" si="35"/>
        <v>0.17032967032967034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33</v>
      </c>
      <c r="Y216" s="670">
        <f t="shared" si="31"/>
        <v>33.6</v>
      </c>
      <c r="Z216" s="36">
        <f t="shared" si="36"/>
        <v>9.1139999999999999E-2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36.465000000000003</v>
      </c>
      <c r="BN216" s="64">
        <f t="shared" si="33"/>
        <v>37.128000000000007</v>
      </c>
      <c r="BO216" s="64">
        <f t="shared" si="34"/>
        <v>7.5549450549450559E-2</v>
      </c>
      <c r="BP216" s="64">
        <f t="shared" si="35"/>
        <v>7.6923076923076941E-2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67</v>
      </c>
      <c r="Y217" s="670">
        <f t="shared" si="31"/>
        <v>67.2</v>
      </c>
      <c r="Z217" s="36">
        <f t="shared" si="36"/>
        <v>0.18228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74.202500000000001</v>
      </c>
      <c r="BN217" s="64">
        <f t="shared" si="33"/>
        <v>74.424000000000007</v>
      </c>
      <c r="BO217" s="64">
        <f t="shared" si="34"/>
        <v>0.1533882783882784</v>
      </c>
      <c r="BP217" s="64">
        <f t="shared" si="35"/>
        <v>0.15384615384615388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175.41666666666666</v>
      </c>
      <c r="Y218" s="671">
        <f>IFERROR(Y209/H209,"0")+IFERROR(Y210/H210,"0")+IFERROR(Y211/H211,"0")+IFERROR(Y212/H212,"0")+IFERROR(Y213/H213,"0")+IFERROR(Y214/H214,"0")+IFERROR(Y215/H215,"0")+IFERROR(Y216/H216,"0")+IFERROR(Y217/H217,"0")</f>
        <v>177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1.1522700000000001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421</v>
      </c>
      <c r="Y219" s="671">
        <f>IFERROR(SUM(Y209:Y217),"0")</f>
        <v>424.8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18</v>
      </c>
      <c r="Y221" s="670">
        <f>IFERROR(IF(X221="",0,CEILING((X221/$H221),1)*$H221),"")</f>
        <v>19.2</v>
      </c>
      <c r="Z221" s="36">
        <f>IFERROR(IF(Y221=0,"",ROUNDUP(Y221/H221,0)*0.00651),"")</f>
        <v>5.2080000000000001E-2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19.890000000000004</v>
      </c>
      <c r="BN221" s="64">
        <f>IFERROR(Y221*I221/H221,"0")</f>
        <v>21.216000000000001</v>
      </c>
      <c r="BO221" s="64">
        <f>IFERROR(1/J221*(X221/H221),"0")</f>
        <v>4.1208791208791215E-2</v>
      </c>
      <c r="BP221" s="64">
        <f>IFERROR(1/J221*(Y221/H221),"0")</f>
        <v>4.3956043956043959E-2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29</v>
      </c>
      <c r="Y222" s="670">
        <f>IFERROR(IF(X222="",0,CEILING((X222/$H222),1)*$H222),"")</f>
        <v>31.2</v>
      </c>
      <c r="Z222" s="36">
        <f>IFERROR(IF(Y222=0,"",ROUNDUP(Y222/H222,0)*0.00651),"")</f>
        <v>8.4629999999999997E-2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32.045000000000002</v>
      </c>
      <c r="BN222" s="64">
        <f>IFERROR(Y222*I222/H222,"0")</f>
        <v>34.476000000000006</v>
      </c>
      <c r="BO222" s="64">
        <f>IFERROR(1/J222*(X222/H222),"0")</f>
        <v>6.6391941391941406E-2</v>
      </c>
      <c r="BP222" s="64">
        <f>IFERROR(1/J222*(Y222/H222),"0")</f>
        <v>7.1428571428571438E-2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19.583333333333336</v>
      </c>
      <c r="Y223" s="671">
        <f>IFERROR(Y221/H221,"0")+IFERROR(Y222/H222,"0")</f>
        <v>21</v>
      </c>
      <c r="Z223" s="671">
        <f>IFERROR(IF(Z221="",0,Z221),"0")+IFERROR(IF(Z222="",0,Z222),"0")</f>
        <v>0.13671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47</v>
      </c>
      <c r="Y224" s="671">
        <f>IFERROR(SUM(Y221:Y222),"0")</f>
        <v>50.4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26</v>
      </c>
      <c r="Y268" s="670">
        <f>IFERROR(IF(X268="",0,CEILING((X268/$H268),1)*$H268),"")</f>
        <v>26.4</v>
      </c>
      <c r="Z268" s="36">
        <f>IFERROR(IF(Y268=0,"",ROUNDUP(Y268/H268,0)*0.00651),"")</f>
        <v>7.1610000000000007E-2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28.73</v>
      </c>
      <c r="BN268" s="64">
        <f>IFERROR(Y268*I268/H268,"0")</f>
        <v>29.172000000000001</v>
      </c>
      <c r="BO268" s="64">
        <f>IFERROR(1/J268*(X268/H268),"0")</f>
        <v>5.9523809523809534E-2</v>
      </c>
      <c r="BP268" s="64">
        <f>IFERROR(1/J268*(Y268/H268),"0")</f>
        <v>6.0439560439560447E-2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19</v>
      </c>
      <c r="Y269" s="670">
        <f>IFERROR(IF(X269="",0,CEILING((X269/$H269),1)*$H269),"")</f>
        <v>19.2</v>
      </c>
      <c r="Z269" s="36">
        <f>IFERROR(IF(Y269=0,"",ROUNDUP(Y269/H269,0)*0.00651),"")</f>
        <v>5.2080000000000001E-2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20.425000000000001</v>
      </c>
      <c r="BN269" s="64">
        <f>IFERROR(Y269*I269/H269,"0")</f>
        <v>20.64</v>
      </c>
      <c r="BO269" s="64">
        <f>IFERROR(1/J269*(X269/H269),"0")</f>
        <v>4.3498168498168503E-2</v>
      </c>
      <c r="BP269" s="64">
        <f>IFERROR(1/J269*(Y269/H269),"0")</f>
        <v>4.3956043956043959E-2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18.75</v>
      </c>
      <c r="Y271" s="671">
        <f>IFERROR(Y266/H266,"0")+IFERROR(Y267/H267,"0")+IFERROR(Y268/H268,"0")+IFERROR(Y269/H269,"0")+IFERROR(Y270/H270,"0")</f>
        <v>19</v>
      </c>
      <c r="Z271" s="671">
        <f>IFERROR(IF(Z266="",0,Z266),"0")+IFERROR(IF(Z267="",0,Z267),"0")+IFERROR(IF(Z268="",0,Z268),"0")+IFERROR(IF(Z269="",0,Z269),"0")+IFERROR(IF(Z270="",0,Z270),"0")</f>
        <v>0.12369000000000001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45</v>
      </c>
      <c r="Y272" s="671">
        <f>IFERROR(SUM(Y266:Y270),"0")</f>
        <v>45.599999999999994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57</v>
      </c>
      <c r="Y330" s="670">
        <f>IFERROR(IF(X330="",0,CEILING((X330/$H330),1)*$H330),"")</f>
        <v>62.4</v>
      </c>
      <c r="Z330" s="36">
        <f>IFERROR(IF(Y330=0,"",ROUNDUP(Y330/H330,0)*0.01898),"")</f>
        <v>0.15184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60.792692307692313</v>
      </c>
      <c r="BN330" s="64">
        <f>IFERROR(Y330*I330/H330,"0")</f>
        <v>66.552000000000007</v>
      </c>
      <c r="BO330" s="64">
        <f>IFERROR(1/J330*(X330/H330),"0")</f>
        <v>0.1141826923076923</v>
      </c>
      <c r="BP330" s="64">
        <f>IFERROR(1/J330*(Y330/H330),"0")</f>
        <v>0.125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7.3076923076923075</v>
      </c>
      <c r="Y332" s="671">
        <f>IFERROR(Y329/H329,"0")+IFERROR(Y330/H330,"0")+IFERROR(Y331/H331,"0")</f>
        <v>8</v>
      </c>
      <c r="Z332" s="671">
        <f>IFERROR(IF(Z329="",0,Z329),"0")+IFERROR(IF(Z330="",0,Z330),"0")+IFERROR(IF(Z331="",0,Z331),"0")</f>
        <v>0.15184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57</v>
      </c>
      <c r="Y333" s="671">
        <f>IFERROR(SUM(Y329:Y331),"0")</f>
        <v>62.4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433</v>
      </c>
      <c r="Y364" s="670">
        <f t="shared" si="52"/>
        <v>435</v>
      </c>
      <c r="Z364" s="36">
        <f>IFERROR(IF(Y364=0,"",ROUNDUP(Y364/H364,0)*0.02175),"")</f>
        <v>0.63074999999999992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446.85599999999999</v>
      </c>
      <c r="BN364" s="64">
        <f t="shared" si="54"/>
        <v>448.92</v>
      </c>
      <c r="BO364" s="64">
        <f t="shared" si="55"/>
        <v>0.60138888888888886</v>
      </c>
      <c r="BP364" s="64">
        <f t="shared" si="56"/>
        <v>0.60416666666666663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500</v>
      </c>
      <c r="Y367" s="670">
        <f t="shared" si="52"/>
        <v>510</v>
      </c>
      <c r="Z367" s="36">
        <f>IFERROR(IF(Y367=0,"",ROUNDUP(Y367/H367,0)*0.02175),"")</f>
        <v>0.73949999999999994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516</v>
      </c>
      <c r="BN367" s="64">
        <f t="shared" si="54"/>
        <v>526.32000000000005</v>
      </c>
      <c r="BO367" s="64">
        <f t="shared" si="55"/>
        <v>0.69444444444444442</v>
      </c>
      <c r="BP367" s="64">
        <f t="shared" si="56"/>
        <v>0.70833333333333326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62.2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63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1.37025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933</v>
      </c>
      <c r="Y372" s="671">
        <f>IFERROR(SUM(Y361:Y370),"0")</f>
        <v>945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132</v>
      </c>
      <c r="Y403" s="670">
        <f>IFERROR(IF(X403="",0,CEILING((X403/$H403),1)*$H403),"")</f>
        <v>135</v>
      </c>
      <c r="Z403" s="36">
        <f>IFERROR(IF(Y403=0,"",ROUNDUP(Y403/H403,0)*0.01898),"")</f>
        <v>0.28470000000000001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139.61199999999999</v>
      </c>
      <c r="BN403" s="64">
        <f>IFERROR(Y403*I403/H403,"0")</f>
        <v>142.785</v>
      </c>
      <c r="BO403" s="64">
        <f>IFERROR(1/J403*(X403/H403),"0")</f>
        <v>0.22916666666666666</v>
      </c>
      <c r="BP403" s="64">
        <f>IFERROR(1/J403*(Y403/H403),"0")</f>
        <v>0.234375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14.666666666666666</v>
      </c>
      <c r="Y408" s="671">
        <f>IFERROR(Y403/H403,"0")+IFERROR(Y404/H404,"0")+IFERROR(Y405/H405,"0")+IFERROR(Y406/H406,"0")+IFERROR(Y407/H407,"0")</f>
        <v>15</v>
      </c>
      <c r="Z408" s="671">
        <f>IFERROR(IF(Z403="",0,Z403),"0")+IFERROR(IF(Z404="",0,Z404),"0")+IFERROR(IF(Z405="",0,Z405),"0")+IFERROR(IF(Z406="",0,Z406),"0")+IFERROR(IF(Z407="",0,Z407),"0")</f>
        <v>0.28470000000000001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132</v>
      </c>
      <c r="Y409" s="671">
        <f>IFERROR(SUM(Y403:Y407),"0")</f>
        <v>135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1</v>
      </c>
      <c r="Y452" s="670">
        <f>IFERROR(IF(X452="",0,CEILING((X452/$H452),1)*$H452),"")</f>
        <v>1.2</v>
      </c>
      <c r="Z452" s="36">
        <f>IFERROR(IF(Y452=0,"",ROUNDUP(Y452/H452,0)*0.00651),"")</f>
        <v>6.5100000000000002E-3</v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1.7500000000000002</v>
      </c>
      <c r="BN452" s="64">
        <f>IFERROR(Y452*I452/H452,"0")</f>
        <v>2.1</v>
      </c>
      <c r="BO452" s="64">
        <f>IFERROR(1/J452*(X452/H452),"0")</f>
        <v>4.578754578754579E-3</v>
      </c>
      <c r="BP452" s="64">
        <f>IFERROR(1/J452*(Y452/H452),"0")</f>
        <v>5.4945054945054949E-3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0.83333333333333337</v>
      </c>
      <c r="Y453" s="671">
        <f>IFERROR(Y451/H451,"0")+IFERROR(Y452/H452,"0")</f>
        <v>1</v>
      </c>
      <c r="Z453" s="671">
        <f>IFERROR(IF(Z451="",0,Z451),"0")+IFERROR(IF(Z452="",0,Z452),"0")</f>
        <v>6.5100000000000002E-3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1</v>
      </c>
      <c r="Y454" s="671">
        <f>IFERROR(SUM(Y451:Y452),"0")</f>
        <v>1.2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36</v>
      </c>
      <c r="Y467" s="670">
        <f t="shared" ref="Y467:Y481" si="68">IFERROR(IF(X467="",0,CEILING((X467/$H467),1)*$H467),"")</f>
        <v>36.96</v>
      </c>
      <c r="Z467" s="36">
        <f>IFERROR(IF(Y467=0,"",ROUNDUP(Y467/H467,0)*0.01196),"")</f>
        <v>8.3720000000000003E-2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38.454545454545453</v>
      </c>
      <c r="BN467" s="64">
        <f t="shared" ref="BN467:BN481" si="70">IFERROR(Y467*I467/H467,"0")</f>
        <v>39.479999999999997</v>
      </c>
      <c r="BO467" s="64">
        <f t="shared" ref="BO467:BO481" si="71">IFERROR(1/J467*(X467/H467),"0")</f>
        <v>6.555944055944056E-2</v>
      </c>
      <c r="BP467" s="64">
        <f t="shared" ref="BP467:BP481" si="72">IFERROR(1/J467*(Y467/H467),"0")</f>
        <v>6.7307692307692318E-2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6</v>
      </c>
      <c r="Y468" s="670">
        <f t="shared" si="68"/>
        <v>10.56</v>
      </c>
      <c r="Z468" s="36">
        <f>IFERROR(IF(Y468=0,"",ROUNDUP(Y468/H468,0)*0.01196),"")</f>
        <v>2.392E-2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6.4090909090909083</v>
      </c>
      <c r="BN468" s="64">
        <f t="shared" si="70"/>
        <v>11.28</v>
      </c>
      <c r="BO468" s="64">
        <f t="shared" si="71"/>
        <v>1.0926573426573426E-2</v>
      </c>
      <c r="BP468" s="64">
        <f t="shared" si="72"/>
        <v>1.9230769230769232E-2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80</v>
      </c>
      <c r="Y469" s="670">
        <f t="shared" si="68"/>
        <v>84.48</v>
      </c>
      <c r="Z469" s="36">
        <f>IFERROR(IF(Y469=0,"",ROUNDUP(Y469/H469,0)*0.01196),"")</f>
        <v>0.19136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85.454545454545453</v>
      </c>
      <c r="BN469" s="64">
        <f t="shared" si="70"/>
        <v>90.24</v>
      </c>
      <c r="BO469" s="64">
        <f t="shared" si="71"/>
        <v>0.14568764568764569</v>
      </c>
      <c r="BP469" s="64">
        <f t="shared" si="72"/>
        <v>0.15384615384615385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50</v>
      </c>
      <c r="Y470" s="670">
        <f t="shared" si="68"/>
        <v>52.800000000000004</v>
      </c>
      <c r="Z470" s="36">
        <f>IFERROR(IF(Y470=0,"",ROUNDUP(Y470/H470,0)*0.01196),"")</f>
        <v>0.1196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53.409090909090907</v>
      </c>
      <c r="BN470" s="64">
        <f t="shared" si="70"/>
        <v>56.400000000000006</v>
      </c>
      <c r="BO470" s="64">
        <f t="shared" si="71"/>
        <v>9.1054778554778545E-2</v>
      </c>
      <c r="BP470" s="64">
        <f t="shared" si="72"/>
        <v>9.6153846153846159E-2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32.575757575757571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35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0.41859999999999997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172</v>
      </c>
      <c r="Y483" s="671">
        <f>IFERROR(SUM(Y467:Y481),"0")</f>
        <v>184.8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70</v>
      </c>
      <c r="Y492" s="670">
        <f t="shared" ref="Y492:Y503" si="73">IFERROR(IF(X492="",0,CEILING((X492/$H492),1)*$H492),"")</f>
        <v>73.92</v>
      </c>
      <c r="Z492" s="36">
        <f>IFERROR(IF(Y492=0,"",ROUNDUP(Y492/H492,0)*0.01196),"")</f>
        <v>0.16744000000000001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74.772727272727266</v>
      </c>
      <c r="BN492" s="64">
        <f t="shared" ref="BN492:BN503" si="75">IFERROR(Y492*I492/H492,"0")</f>
        <v>78.959999999999994</v>
      </c>
      <c r="BO492" s="64">
        <f t="shared" ref="BO492:BO503" si="76">IFERROR(1/J492*(X492/H492),"0")</f>
        <v>0.12747668997668998</v>
      </c>
      <c r="BP492" s="64">
        <f t="shared" ref="BP492:BP503" si="77">IFERROR(1/J492*(Y492/H492),"0")</f>
        <v>0.13461538461538464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100</v>
      </c>
      <c r="Y493" s="670">
        <f t="shared" si="73"/>
        <v>100.32000000000001</v>
      </c>
      <c r="Z493" s="36">
        <f>IFERROR(IF(Y493=0,"",ROUNDUP(Y493/H493,0)*0.01196),"")</f>
        <v>0.22724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106.81818181818181</v>
      </c>
      <c r="BN493" s="64">
        <f t="shared" si="75"/>
        <v>107.16</v>
      </c>
      <c r="BO493" s="64">
        <f t="shared" si="76"/>
        <v>0.18210955710955709</v>
      </c>
      <c r="BP493" s="64">
        <f t="shared" si="77"/>
        <v>0.18269230769230771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32.196969696969695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0.39468000000000003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170</v>
      </c>
      <c r="Y505" s="671">
        <f>IFERROR(SUM(Y492:Y503),"0")</f>
        <v>174.24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139</v>
      </c>
      <c r="Y547" s="670">
        <f t="shared" ref="Y547:Y552" si="88">IFERROR(IF(X547="",0,CEILING((X547/$H547),1)*$H547),"")</f>
        <v>140.4</v>
      </c>
      <c r="Z547" s="36">
        <f>IFERROR(IF(Y547=0,"",ROUNDUP(Y547/H547,0)*0.01898),"")</f>
        <v>0.34164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148.24884615384616</v>
      </c>
      <c r="BN547" s="64">
        <f t="shared" ref="BN547:BN552" si="90">IFERROR(Y547*I547/H547,"0")</f>
        <v>149.74200000000002</v>
      </c>
      <c r="BO547" s="64">
        <f t="shared" ref="BO547:BO552" si="91">IFERROR(1/J547*(X547/H547),"0")</f>
        <v>0.27844551282051283</v>
      </c>
      <c r="BP547" s="64">
        <f t="shared" ref="BP547:BP552" si="92">IFERROR(1/J547*(Y547/H547),"0")</f>
        <v>0.28125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17.820512820512821</v>
      </c>
      <c r="Y553" s="671">
        <f>IFERROR(Y547/H547,"0")+IFERROR(Y548/H548,"0")+IFERROR(Y549/H549,"0")+IFERROR(Y550/H550,"0")+IFERROR(Y551/H551,"0")+IFERROR(Y552/H552,"0")</f>
        <v>18</v>
      </c>
      <c r="Z553" s="671">
        <f>IFERROR(IF(Z547="",0,Z547),"0")+IFERROR(IF(Z548="",0,Z548),"0")+IFERROR(IF(Z549="",0,Z549),"0")+IFERROR(IF(Z550="",0,Z550),"0")+IFERROR(IF(Z551="",0,Z551),"0")+IFERROR(IF(Z552="",0,Z552),"0")</f>
        <v>0.34164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139</v>
      </c>
      <c r="Y554" s="671">
        <f>IFERROR(SUM(Y547:Y552),"0")</f>
        <v>140.4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2907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2999.2999999999997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3082.0527383172389</v>
      </c>
      <c r="Y579" s="671">
        <f>IFERROR(SUM(BN22:BN575),"0")</f>
        <v>3179.873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6</v>
      </c>
      <c r="Y580" s="38">
        <f>ROUNDUP(SUM(BP22:BP575),0)</f>
        <v>6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3232.0527383172389</v>
      </c>
      <c r="Y581" s="671">
        <f>GrossWeightTotalR+PalletQtyTotalR*25</f>
        <v>3329.873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594.80944610944618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613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6.1563999999999988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67.400000000000006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188.1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233.40000000000003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159.36000000000001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662.40000000000009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45.599999999999994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62.4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945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135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1.2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359.04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140.4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