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7408372C-49E9-4B76-928F-9D91967597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F10" i="1" s="1"/>
  <c r="D7" i="1"/>
  <c r="Q6" i="1"/>
  <c r="P2" i="1"/>
  <c r="Z83" i="1" l="1"/>
  <c r="Z102" i="1"/>
  <c r="Z133" i="1"/>
  <c r="Z190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Z332" i="1" s="1"/>
  <c r="Y333" i="1"/>
  <c r="Z345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Z395" i="1" s="1"/>
  <c r="Y396" i="1"/>
  <c r="Y401" i="1"/>
  <c r="BP398" i="1"/>
  <c r="BN398" i="1"/>
  <c r="Z398" i="1"/>
  <c r="Z400" i="1" s="1"/>
  <c r="Y400" i="1"/>
  <c r="H588" i="1"/>
  <c r="F9" i="1"/>
  <c r="J9" i="1"/>
  <c r="Z22" i="1"/>
  <c r="Z26" i="1" s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Z55" i="1" s="1"/>
  <c r="BN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E588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Z110" i="1" s="1"/>
  <c r="BN107" i="1"/>
  <c r="Z109" i="1"/>
  <c r="BN109" i="1"/>
  <c r="Y110" i="1"/>
  <c r="Z113" i="1"/>
  <c r="BN113" i="1"/>
  <c r="BP113" i="1"/>
  <c r="Z115" i="1"/>
  <c r="BN115" i="1"/>
  <c r="Z119" i="1"/>
  <c r="Z128" i="1" s="1"/>
  <c r="BN119" i="1"/>
  <c r="BP119" i="1"/>
  <c r="Z120" i="1"/>
  <c r="BN120" i="1"/>
  <c r="Z122" i="1"/>
  <c r="BN122" i="1"/>
  <c r="Z123" i="1"/>
  <c r="BN123" i="1"/>
  <c r="Z126" i="1"/>
  <c r="BN126" i="1"/>
  <c r="Z132" i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BP232" i="1"/>
  <c r="BN232" i="1"/>
  <c r="Z232" i="1"/>
  <c r="Y240" i="1"/>
  <c r="BP246" i="1"/>
  <c r="BN246" i="1"/>
  <c r="Z246" i="1"/>
  <c r="Y250" i="1"/>
  <c r="Z262" i="1"/>
  <c r="BP260" i="1"/>
  <c r="BN260" i="1"/>
  <c r="Z260" i="1"/>
  <c r="BP269" i="1"/>
  <c r="BN269" i="1"/>
  <c r="Z269" i="1"/>
  <c r="Z271" i="1" s="1"/>
  <c r="BP305" i="1"/>
  <c r="BN305" i="1"/>
  <c r="Z305" i="1"/>
  <c r="Z311" i="1" s="1"/>
  <c r="Y311" i="1"/>
  <c r="BP309" i="1"/>
  <c r="BN309" i="1"/>
  <c r="Z309" i="1"/>
  <c r="BP362" i="1"/>
  <c r="BN362" i="1"/>
  <c r="Z362" i="1"/>
  <c r="BP366" i="1"/>
  <c r="BN366" i="1"/>
  <c r="Z366" i="1"/>
  <c r="Z371" i="1" s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Z447" i="1" s="1"/>
  <c r="Y447" i="1"/>
  <c r="BP468" i="1"/>
  <c r="BN468" i="1"/>
  <c r="Z468" i="1"/>
  <c r="BP473" i="1"/>
  <c r="BN473" i="1"/>
  <c r="Z473" i="1"/>
  <c r="Z482" i="1" s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Z568" i="1" s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Z339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53" i="1" l="1"/>
  <c r="Z429" i="1"/>
  <c r="Z184" i="1"/>
  <c r="Y578" i="1"/>
  <c r="Y580" i="1"/>
  <c r="Z326" i="1"/>
  <c r="Z250" i="1"/>
  <c r="Z534" i="1"/>
  <c r="Z515" i="1"/>
  <c r="Z504" i="1"/>
  <c r="Z235" i="1"/>
  <c r="Z116" i="1"/>
  <c r="Z68" i="1"/>
  <c r="Z583" i="1" s="1"/>
  <c r="Y579" i="1"/>
  <c r="Y581" i="1" s="1"/>
  <c r="Z218" i="1"/>
  <c r="Y582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<sst xmlns="http://schemas.openxmlformats.org/spreadsheetml/2006/main" count="2708" uniqueCount="971">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</sst>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8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57</v>
      </c>
      <c r="Y35" s="670">
        <f>IFERROR(IF(X35="",0,CEILING((X35/$H35),1)*$H35),"")</f>
        <v>64.800000000000011</v>
      </c>
      <c r="Z35" s="36">
        <f>IFERROR(IF(Y35=0,"",ROUNDUP(Y35/H35,0)*0.01898),"")</f>
        <v>0.11388000000000001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59.295833333333327</v>
      </c>
      <c r="BN35" s="64">
        <f>IFERROR(Y35*I35/H35,"0")</f>
        <v>67.410000000000011</v>
      </c>
      <c r="BO35" s="64">
        <f>IFERROR(1/J35*(X35/H35),"0")</f>
        <v>8.2465277777777776E-2</v>
      </c>
      <c r="BP35" s="64">
        <f>IFERROR(1/J35*(Y35/H35),"0")</f>
        <v>9.3750000000000014E-2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5.2777777777777777</v>
      </c>
      <c r="Y40" s="671">
        <f>IFERROR(Y35/H35,"0")+IFERROR(Y36/H36,"0")+IFERROR(Y37/H37,"0")+IFERROR(Y38/H38,"0")+IFERROR(Y39/H39,"0")</f>
        <v>6.0000000000000009</v>
      </c>
      <c r="Z40" s="671">
        <f>IFERROR(IF(Z35="",0,Z35),"0")+IFERROR(IF(Z36="",0,Z36),"0")+IFERROR(IF(Z37="",0,Z37),"0")+IFERROR(IF(Z38="",0,Z38),"0")+IFERROR(IF(Z39="",0,Z39),"0")</f>
        <v>0.11388000000000001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57</v>
      </c>
      <c r="Y41" s="671">
        <f>IFERROR(SUM(Y35:Y39),"0")</f>
        <v>64.800000000000011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27</v>
      </c>
      <c r="Y58" s="670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28.087499999999995</v>
      </c>
      <c r="BN58" s="64">
        <f>IFERROR(Y58*I58/H58,"0")</f>
        <v>33.705000000000005</v>
      </c>
      <c r="BO58" s="64">
        <f>IFERROR(1/J58*(X58/H58),"0")</f>
        <v>3.90625E-2</v>
      </c>
      <c r="BP58" s="64">
        <f>IFERROR(1/J58*(Y58/H58),"0")</f>
        <v>4.6875000000000007E-2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2.5</v>
      </c>
      <c r="Y62" s="671">
        <f>IFERROR(Y58/H58,"0")+IFERROR(Y59/H59,"0")+IFERROR(Y60/H60,"0")+IFERROR(Y61/H61,"0")</f>
        <v>3.0000000000000004</v>
      </c>
      <c r="Z62" s="671">
        <f>IFERROR(IF(Z58="",0,Z58),"0")+IFERROR(IF(Z59="",0,Z59),"0")+IFERROR(IF(Z60="",0,Z60),"0")+IFERROR(IF(Z61="",0,Z61),"0")</f>
        <v>5.6940000000000004E-2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27</v>
      </c>
      <c r="Y63" s="671">
        <f>IFERROR(SUM(Y58:Y61),"0")</f>
        <v>32.400000000000006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11</v>
      </c>
      <c r="Y72" s="670">
        <f t="shared" si="5"/>
        <v>16.8</v>
      </c>
      <c r="Z72" s="36">
        <f>IFERROR(IF(Y72=0,"",ROUNDUP(Y72/H72,0)*0.01898),"")</f>
        <v>3.7960000000000001E-2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11.569642857142856</v>
      </c>
      <c r="BN72" s="64">
        <f t="shared" si="7"/>
        <v>17.670000000000002</v>
      </c>
      <c r="BO72" s="64">
        <f t="shared" si="8"/>
        <v>2.0461309523809524E-2</v>
      </c>
      <c r="BP72" s="64">
        <f t="shared" si="9"/>
        <v>3.125E-2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1.3095238095238095</v>
      </c>
      <c r="Y77" s="671">
        <f>IFERROR(Y71/H71,"0")+IFERROR(Y72/H72,"0")+IFERROR(Y73/H73,"0")+IFERROR(Y74/H74,"0")+IFERROR(Y75/H75,"0")+IFERROR(Y76/H76,"0")</f>
        <v>2</v>
      </c>
      <c r="Z77" s="671">
        <f>IFERROR(IF(Z71="",0,Z71),"0")+IFERROR(IF(Z72="",0,Z72),"0")+IFERROR(IF(Z73="",0,Z73),"0")+IFERROR(IF(Z74="",0,Z74),"0")+IFERROR(IF(Z75="",0,Z75),"0")+IFERROR(IF(Z76="",0,Z76),"0")</f>
        <v>3.7960000000000001E-2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11</v>
      </c>
      <c r="Y78" s="671">
        <f>IFERROR(SUM(Y71:Y76),"0")</f>
        <v>16.8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82</v>
      </c>
      <c r="Y81" s="670">
        <f>IFERROR(IF(X81="",0,CEILING((X81/$H81),1)*$H81),"")</f>
        <v>84</v>
      </c>
      <c r="Z81" s="36">
        <f>IFERROR(IF(Y81=0,"",ROUNDUP(Y81/H81,0)*0.01898),"")</f>
        <v>0.1898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87.066428571428574</v>
      </c>
      <c r="BN81" s="64">
        <f>IFERROR(Y81*I81/H81,"0")</f>
        <v>89.19</v>
      </c>
      <c r="BO81" s="64">
        <f>IFERROR(1/J81*(X81/H81),"0")</f>
        <v>0.15252976190476189</v>
      </c>
      <c r="BP81" s="64">
        <f>IFERROR(1/J81*(Y81/H81),"0")</f>
        <v>0.15625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9.761904761904761</v>
      </c>
      <c r="Y83" s="671">
        <f>IFERROR(Y80/H80,"0")+IFERROR(Y81/H81,"0")+IFERROR(Y82/H82,"0")</f>
        <v>10</v>
      </c>
      <c r="Z83" s="671">
        <f>IFERROR(IF(Z80="",0,Z80),"0")+IFERROR(IF(Z81="",0,Z81),"0")+IFERROR(IF(Z82="",0,Z82),"0")</f>
        <v>0.1898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82</v>
      </c>
      <c r="Y84" s="671">
        <f>IFERROR(SUM(Y80:Y82),"0")</f>
        <v>84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105</v>
      </c>
      <c r="Y87" s="670">
        <f>IFERROR(IF(X87="",0,CEILING((X87/$H87),1)*$H87),"")</f>
        <v>108</v>
      </c>
      <c r="Z87" s="36">
        <f>IFERROR(IF(Y87=0,"",ROUNDUP(Y87/H87,0)*0.01898),"")</f>
        <v>0.1898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109.22916666666666</v>
      </c>
      <c r="BN87" s="64">
        <f>IFERROR(Y87*I87/H87,"0")</f>
        <v>112.34999999999998</v>
      </c>
      <c r="BO87" s="64">
        <f>IFERROR(1/J87*(X87/H87),"0")</f>
        <v>0.15190972222222221</v>
      </c>
      <c r="BP87" s="64">
        <f>IFERROR(1/J87*(Y87/H87),"0")</f>
        <v>0.15625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9.7222222222222214</v>
      </c>
      <c r="Y90" s="671">
        <f>IFERROR(Y87/H87,"0")+IFERROR(Y88/H88,"0")+IFERROR(Y89/H89,"0")</f>
        <v>10</v>
      </c>
      <c r="Z90" s="671">
        <f>IFERROR(IF(Z87="",0,Z87),"0")+IFERROR(IF(Z88="",0,Z88),"0")+IFERROR(IF(Z89="",0,Z89),"0")</f>
        <v>0.1898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105</v>
      </c>
      <c r="Y91" s="671">
        <f>IFERROR(SUM(Y87:Y89),"0")</f>
        <v>108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49</v>
      </c>
      <c r="Y94" s="670">
        <f t="shared" si="10"/>
        <v>50.400000000000006</v>
      </c>
      <c r="Z94" s="36">
        <f>IFERROR(IF(Y94=0,"",ROUNDUP(Y94/H94,0)*0.01898),"")</f>
        <v>0.11388000000000001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52.027499999999996</v>
      </c>
      <c r="BN94" s="64">
        <f t="shared" si="12"/>
        <v>53.514000000000003</v>
      </c>
      <c r="BO94" s="64">
        <f t="shared" si="13"/>
        <v>9.1145833333333329E-2</v>
      </c>
      <c r="BP94" s="64">
        <f t="shared" si="14"/>
        <v>9.375E-2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5.833333333333333</v>
      </c>
      <c r="Y102" s="671">
        <f>IFERROR(Y93/H93,"0")+IFERROR(Y94/H94,"0")+IFERROR(Y95/H95,"0")+IFERROR(Y96/H96,"0")+IFERROR(Y97/H97,"0")+IFERROR(Y98/H98,"0")+IFERROR(Y99/H99,"0")+IFERROR(Y100/H100,"0")+IFERROR(Y101/H101,"0")</f>
        <v>6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0.11388000000000001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49</v>
      </c>
      <c r="Y103" s="671">
        <f>IFERROR(SUM(Y93:Y101),"0")</f>
        <v>50.400000000000006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88</v>
      </c>
      <c r="Y106" s="670">
        <f>IFERROR(IF(X106="",0,CEILING((X106/$H106),1)*$H106),"")</f>
        <v>97.2</v>
      </c>
      <c r="Z106" s="36">
        <f>IFERROR(IF(Y106=0,"",ROUNDUP(Y106/H106,0)*0.01898),"")</f>
        <v>0.17082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91.544444444444437</v>
      </c>
      <c r="BN106" s="64">
        <f>IFERROR(Y106*I106/H106,"0")</f>
        <v>101.11499999999998</v>
      </c>
      <c r="BO106" s="64">
        <f>IFERROR(1/J106*(X106/H106),"0")</f>
        <v>0.1273148148148148</v>
      </c>
      <c r="BP106" s="64">
        <f>IFERROR(1/J106*(Y106/H106),"0")</f>
        <v>0.140625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3</v>
      </c>
      <c r="Y108" s="670">
        <f>IFERROR(IF(X108="",0,CEILING((X108/$H108),1)*$H108),"")</f>
        <v>4.5</v>
      </c>
      <c r="Z108" s="36">
        <f>IFERROR(IF(Y108=0,"",ROUNDUP(Y108/H108,0)*0.00902),"")</f>
        <v>9.0200000000000002E-3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3.1399999999999997</v>
      </c>
      <c r="BN108" s="64">
        <f>IFERROR(Y108*I108/H108,"0")</f>
        <v>4.71</v>
      </c>
      <c r="BO108" s="64">
        <f>IFERROR(1/J108*(X108/H108),"0")</f>
        <v>5.0505050505050501E-3</v>
      </c>
      <c r="BP108" s="64">
        <f>IFERROR(1/J108*(Y108/H108),"0")</f>
        <v>7.575757575757576E-3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8.8148148148148131</v>
      </c>
      <c r="Y110" s="671">
        <f>IFERROR(Y106/H106,"0")+IFERROR(Y107/H107,"0")+IFERROR(Y108/H108,"0")+IFERROR(Y109/H109,"0")</f>
        <v>10</v>
      </c>
      <c r="Z110" s="671">
        <f>IFERROR(IF(Z106="",0,Z106),"0")+IFERROR(IF(Z107="",0,Z107),"0")+IFERROR(IF(Z108="",0,Z108),"0")+IFERROR(IF(Z109="",0,Z109),"0")</f>
        <v>0.17984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91</v>
      </c>
      <c r="Y111" s="671">
        <f>IFERROR(SUM(Y106:Y109),"0")</f>
        <v>101.7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13</v>
      </c>
      <c r="Y121" s="670">
        <f t="shared" si="15"/>
        <v>16.8</v>
      </c>
      <c r="Z121" s="36">
        <f>IFERROR(IF(Y121=0,"",ROUNDUP(Y121/H121,0)*0.01898),"")</f>
        <v>3.7960000000000001E-2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13.793928571428571</v>
      </c>
      <c r="BN121" s="64">
        <f t="shared" si="17"/>
        <v>17.826000000000001</v>
      </c>
      <c r="BO121" s="64">
        <f t="shared" si="18"/>
        <v>2.4181547619047616E-2</v>
      </c>
      <c r="BP121" s="64">
        <f t="shared" si="19"/>
        <v>3.125E-2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1.5476190476190474</v>
      </c>
      <c r="Y128" s="671">
        <f>IFERROR(Y119/H119,"0")+IFERROR(Y120/H120,"0")+IFERROR(Y121/H121,"0")+IFERROR(Y122/H122,"0")+IFERROR(Y123/H123,"0")+IFERROR(Y124/H124,"0")+IFERROR(Y125/H125,"0")+IFERROR(Y126/H126,"0")+IFERROR(Y127/H127,"0")</f>
        <v>2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3.7960000000000001E-2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13</v>
      </c>
      <c r="Y129" s="671">
        <f>IFERROR(SUM(Y119:Y127),"0")</f>
        <v>16.8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35</v>
      </c>
      <c r="Y178" s="670">
        <f t="shared" si="21"/>
        <v>35.700000000000003</v>
      </c>
      <c r="Z178" s="36">
        <f>IFERROR(IF(Y178=0,"",ROUNDUP(Y178/H178,0)*0.00502),"")</f>
        <v>8.5339999999999999E-2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37.166666666666664</v>
      </c>
      <c r="BN178" s="64">
        <f t="shared" si="23"/>
        <v>37.910000000000004</v>
      </c>
      <c r="BO178" s="64">
        <f t="shared" si="24"/>
        <v>7.1225071225071226E-2</v>
      </c>
      <c r="BP178" s="64">
        <f t="shared" si="25"/>
        <v>7.2649572649572655E-2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35</v>
      </c>
      <c r="Y181" s="670">
        <f t="shared" si="21"/>
        <v>35.700000000000003</v>
      </c>
      <c r="Z181" s="36">
        <f>IFERROR(IF(Y181=0,"",ROUNDUP(Y181/H181,0)*0.00502),"")</f>
        <v>8.5339999999999999E-2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36.666666666666664</v>
      </c>
      <c r="BN181" s="64">
        <f t="shared" si="23"/>
        <v>37.4</v>
      </c>
      <c r="BO181" s="64">
        <f t="shared" si="24"/>
        <v>7.1225071225071226E-2</v>
      </c>
      <c r="BP181" s="64">
        <f t="shared" si="25"/>
        <v>7.2649572649572655E-2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33.333333333333329</v>
      </c>
      <c r="Y184" s="671">
        <f>IFERROR(Y175/H175,"0")+IFERROR(Y176/H176,"0")+IFERROR(Y177/H177,"0")+IFERROR(Y178/H178,"0")+IFERROR(Y179/H179,"0")+IFERROR(Y180/H180,"0")+IFERROR(Y181/H181,"0")+IFERROR(Y182/H182,"0")+IFERROR(Y183/H183,"0")</f>
        <v>34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0.17068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70</v>
      </c>
      <c r="Y185" s="671">
        <f>IFERROR(SUM(Y175:Y183),"0")</f>
        <v>71.400000000000006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81</v>
      </c>
      <c r="Y198" s="670">
        <f t="shared" ref="Y198:Y205" si="26">IFERROR(IF(X198="",0,CEILING((X198/$H198),1)*$H198),"")</f>
        <v>81</v>
      </c>
      <c r="Z198" s="36">
        <f>IFERROR(IF(Y198=0,"",ROUNDUP(Y198/H198,0)*0.00902),"")</f>
        <v>0.1353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84.15</v>
      </c>
      <c r="BN198" s="64">
        <f t="shared" ref="BN198:BN205" si="28">IFERROR(Y198*I198/H198,"0")</f>
        <v>84.15</v>
      </c>
      <c r="BO198" s="64">
        <f t="shared" ref="BO198:BO205" si="29">IFERROR(1/J198*(X198/H198),"0")</f>
        <v>0.11363636363636363</v>
      </c>
      <c r="BP198" s="64">
        <f t="shared" ref="BP198:BP205" si="30">IFERROR(1/J198*(Y198/H198),"0")</f>
        <v>0.11363636363636363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17</v>
      </c>
      <c r="Y202" s="670">
        <f t="shared" si="26"/>
        <v>18</v>
      </c>
      <c r="Z202" s="36">
        <f>IFERROR(IF(Y202=0,"",ROUNDUP(Y202/H202,0)*0.00502),"")</f>
        <v>5.0200000000000002E-2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18.227777777777778</v>
      </c>
      <c r="BN202" s="64">
        <f t="shared" si="28"/>
        <v>19.3</v>
      </c>
      <c r="BO202" s="64">
        <f t="shared" si="29"/>
        <v>4.0360873694207031E-2</v>
      </c>
      <c r="BP202" s="64">
        <f t="shared" si="30"/>
        <v>4.2735042735042736E-2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24.444444444444443</v>
      </c>
      <c r="Y206" s="671">
        <f>IFERROR(Y198/H198,"0")+IFERROR(Y199/H199,"0")+IFERROR(Y200/H200,"0")+IFERROR(Y201/H201,"0")+IFERROR(Y202/H202,"0")+IFERROR(Y203/H203,"0")+IFERROR(Y204/H204,"0")+IFERROR(Y205/H205,"0")</f>
        <v>25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0.1855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98</v>
      </c>
      <c r="Y207" s="671">
        <f>IFERROR(SUM(Y198:Y205),"0")</f>
        <v>99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67</v>
      </c>
      <c r="Y212" s="670">
        <f t="shared" si="31"/>
        <v>67.2</v>
      </c>
      <c r="Z212" s="36">
        <f t="shared" ref="Z212:Z217" si="36">IFERROR(IF(Y212=0,"",ROUNDUP(Y212/H212,0)*0.00651),"")</f>
        <v>0.18228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74.537499999999994</v>
      </c>
      <c r="BN212" s="64">
        <f t="shared" si="33"/>
        <v>74.760000000000005</v>
      </c>
      <c r="BO212" s="64">
        <f t="shared" si="34"/>
        <v>0.1533882783882784</v>
      </c>
      <c r="BP212" s="64">
        <f t="shared" si="35"/>
        <v>0.15384615384615388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114</v>
      </c>
      <c r="Y214" s="670">
        <f t="shared" si="31"/>
        <v>115.19999999999999</v>
      </c>
      <c r="Z214" s="36">
        <f t="shared" si="36"/>
        <v>0.31247999999999998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125.97000000000001</v>
      </c>
      <c r="BN214" s="64">
        <f t="shared" si="33"/>
        <v>127.29600000000001</v>
      </c>
      <c r="BO214" s="64">
        <f t="shared" si="34"/>
        <v>0.26098901098901101</v>
      </c>
      <c r="BP214" s="64">
        <f t="shared" si="35"/>
        <v>0.26373626373626374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24</v>
      </c>
      <c r="Y215" s="670">
        <f t="shared" si="31"/>
        <v>24</v>
      </c>
      <c r="Z215" s="36">
        <f t="shared" si="36"/>
        <v>6.5100000000000005E-2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26.520000000000003</v>
      </c>
      <c r="BN215" s="64">
        <f t="shared" si="33"/>
        <v>26.520000000000003</v>
      </c>
      <c r="BO215" s="64">
        <f t="shared" si="34"/>
        <v>5.4945054945054951E-2</v>
      </c>
      <c r="BP215" s="64">
        <f t="shared" si="35"/>
        <v>5.4945054945054951E-2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152</v>
      </c>
      <c r="Y216" s="670">
        <f t="shared" si="31"/>
        <v>153.6</v>
      </c>
      <c r="Z216" s="36">
        <f t="shared" si="36"/>
        <v>0.41664000000000001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167.96000000000004</v>
      </c>
      <c r="BN216" s="64">
        <f t="shared" si="33"/>
        <v>169.72800000000001</v>
      </c>
      <c r="BO216" s="64">
        <f t="shared" si="34"/>
        <v>0.34798534798534803</v>
      </c>
      <c r="BP216" s="64">
        <f t="shared" si="35"/>
        <v>0.35164835164835168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53</v>
      </c>
      <c r="Y217" s="670">
        <f t="shared" si="31"/>
        <v>55.199999999999996</v>
      </c>
      <c r="Z217" s="36">
        <f t="shared" si="36"/>
        <v>0.14973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58.697499999999998</v>
      </c>
      <c r="BN217" s="64">
        <f t="shared" si="33"/>
        <v>61.134</v>
      </c>
      <c r="BO217" s="64">
        <f t="shared" si="34"/>
        <v>0.12133699633699636</v>
      </c>
      <c r="BP217" s="64">
        <f t="shared" si="35"/>
        <v>0.1263736263736264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170.83333333333334</v>
      </c>
      <c r="Y218" s="671">
        <f>IFERROR(Y209/H209,"0")+IFERROR(Y210/H210,"0")+IFERROR(Y211/H211,"0")+IFERROR(Y212/H212,"0")+IFERROR(Y213/H213,"0")+IFERROR(Y214/H214,"0")+IFERROR(Y215/H215,"0")+IFERROR(Y216/H216,"0")+IFERROR(Y217/H217,"0")</f>
        <v>173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1.1262300000000001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410</v>
      </c>
      <c r="Y219" s="671">
        <f>IFERROR(SUM(Y209:Y217),"0")</f>
        <v>415.2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48</v>
      </c>
      <c r="Y329" s="670">
        <f>IFERROR(IF(X329="",0,CEILING((X329/$H329),1)*$H329),"")</f>
        <v>50.400000000000006</v>
      </c>
      <c r="Z329" s="36">
        <f>IFERROR(IF(Y329=0,"",ROUNDUP(Y329/H329,0)*0.01898),"")</f>
        <v>0.11388000000000001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50.965714285714284</v>
      </c>
      <c r="BN329" s="64">
        <f>IFERROR(Y329*I329/H329,"0")</f>
        <v>53.514000000000003</v>
      </c>
      <c r="BO329" s="64">
        <f>IFERROR(1/J329*(X329/H329),"0")</f>
        <v>8.9285714285714288E-2</v>
      </c>
      <c r="BP329" s="64">
        <f>IFERROR(1/J329*(Y329/H329),"0")</f>
        <v>9.375E-2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12</v>
      </c>
      <c r="Y331" s="670">
        <f>IFERROR(IF(X331="",0,CEILING((X331/$H331),1)*$H331),"")</f>
        <v>16.8</v>
      </c>
      <c r="Z331" s="36">
        <f>IFERROR(IF(Y331=0,"",ROUNDUP(Y331/H331,0)*0.01898),"")</f>
        <v>3.7960000000000001E-2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12.741428571428571</v>
      </c>
      <c r="BN331" s="64">
        <f>IFERROR(Y331*I331/H331,"0")</f>
        <v>17.838000000000001</v>
      </c>
      <c r="BO331" s="64">
        <f>IFERROR(1/J331*(X331/H331),"0")</f>
        <v>2.2321428571428572E-2</v>
      </c>
      <c r="BP331" s="64">
        <f>IFERROR(1/J331*(Y331/H331),"0")</f>
        <v>3.125E-2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7.1428571428571432</v>
      </c>
      <c r="Y332" s="671">
        <f>IFERROR(Y329/H329,"0")+IFERROR(Y330/H330,"0")+IFERROR(Y331/H331,"0")</f>
        <v>8</v>
      </c>
      <c r="Z332" s="671">
        <f>IFERROR(IF(Z329="",0,Z329),"0")+IFERROR(IF(Z330="",0,Z330),"0")+IFERROR(IF(Z331="",0,Z331),"0")</f>
        <v>0.15184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60</v>
      </c>
      <c r="Y333" s="671">
        <f>IFERROR(SUM(Y329:Y331),"0")</f>
        <v>67.2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6</v>
      </c>
      <c r="Y338" s="670">
        <f>IFERROR(IF(X338="",0,CEILING((X338/$H338),1)*$H338),"")</f>
        <v>7.6499999999999995</v>
      </c>
      <c r="Z338" s="36">
        <f>IFERROR(IF(Y338=0,"",ROUNDUP(Y338/H338,0)*0.00651),"")</f>
        <v>1.9529999999999999E-2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6.7764705882352949</v>
      </c>
      <c r="BN338" s="64">
        <f>IFERROR(Y338*I338/H338,"0")</f>
        <v>8.6399999999999988</v>
      </c>
      <c r="BO338" s="64">
        <f>IFERROR(1/J338*(X338/H338),"0")</f>
        <v>1.292824822236587E-2</v>
      </c>
      <c r="BP338" s="64">
        <f>IFERROR(1/J338*(Y338/H338),"0")</f>
        <v>1.6483516483516484E-2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2.3529411764705883</v>
      </c>
      <c r="Y339" s="671">
        <f>IFERROR(Y335/H335,"0")+IFERROR(Y336/H336,"0")+IFERROR(Y337/H337,"0")+IFERROR(Y338/H338,"0")</f>
        <v>3</v>
      </c>
      <c r="Z339" s="671">
        <f>IFERROR(IF(Z335="",0,Z335),"0")+IFERROR(IF(Z336="",0,Z336),"0")+IFERROR(IF(Z337="",0,Z337),"0")+IFERROR(IF(Z338="",0,Z338),"0")</f>
        <v>1.9529999999999999E-2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6</v>
      </c>
      <c r="Y340" s="671">
        <f>IFERROR(SUM(Y335:Y338),"0")</f>
        <v>7.6499999999999995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1000</v>
      </c>
      <c r="Y364" s="670">
        <f t="shared" si="52"/>
        <v>1005</v>
      </c>
      <c r="Z364" s="36">
        <f>IFERROR(IF(Y364=0,"",ROUNDUP(Y364/H364,0)*0.02175),"")</f>
        <v>1.4572499999999999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1032</v>
      </c>
      <c r="BN364" s="64">
        <f t="shared" si="54"/>
        <v>1037.1600000000001</v>
      </c>
      <c r="BO364" s="64">
        <f t="shared" si="55"/>
        <v>1.3888888888888888</v>
      </c>
      <c r="BP364" s="64">
        <f t="shared" si="56"/>
        <v>1.3958333333333333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321</v>
      </c>
      <c r="Y365" s="670">
        <f t="shared" si="52"/>
        <v>330</v>
      </c>
      <c r="Z365" s="36">
        <f>IFERROR(IF(Y365=0,"",ROUNDUP(Y365/H365,0)*0.02175),"")</f>
        <v>0.47849999999999998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331.27199999999999</v>
      </c>
      <c r="BN365" s="64">
        <f t="shared" si="54"/>
        <v>340.56000000000006</v>
      </c>
      <c r="BO365" s="64">
        <f t="shared" si="55"/>
        <v>0.4458333333333333</v>
      </c>
      <c r="BP365" s="64">
        <f t="shared" si="56"/>
        <v>0.45833333333333331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1000</v>
      </c>
      <c r="Y367" s="670">
        <f t="shared" si="52"/>
        <v>1005</v>
      </c>
      <c r="Z367" s="36">
        <f>IFERROR(IF(Y367=0,"",ROUNDUP(Y367/H367,0)*0.02175),"")</f>
        <v>1.4572499999999999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1032</v>
      </c>
      <c r="BN367" s="64">
        <f t="shared" si="54"/>
        <v>1037.1600000000001</v>
      </c>
      <c r="BO367" s="64">
        <f t="shared" si="55"/>
        <v>1.3888888888888888</v>
      </c>
      <c r="BP367" s="64">
        <f t="shared" si="56"/>
        <v>1.3958333333333333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154.73333333333335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156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3.3929999999999998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2321</v>
      </c>
      <c r="Y372" s="671">
        <f>IFERROR(SUM(Y361:Y370),"0")</f>
        <v>2340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22</v>
      </c>
      <c r="Y374" s="670">
        <f>IFERROR(IF(X374="",0,CEILING((X374/$H374),1)*$H374),"")</f>
        <v>30</v>
      </c>
      <c r="Z374" s="36">
        <f>IFERROR(IF(Y374=0,"",ROUNDUP(Y374/H374,0)*0.02175),"")</f>
        <v>4.3499999999999997E-2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22.704000000000001</v>
      </c>
      <c r="BN374" s="64">
        <f>IFERROR(Y374*I374/H374,"0")</f>
        <v>30.96</v>
      </c>
      <c r="BO374" s="64">
        <f>IFERROR(1/J374*(X374/H374),"0")</f>
        <v>3.0555555555555551E-2</v>
      </c>
      <c r="BP374" s="64">
        <f>IFERROR(1/J374*(Y374/H374),"0")</f>
        <v>4.1666666666666664E-2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1.4666666666666666</v>
      </c>
      <c r="Y376" s="671">
        <f>IFERROR(Y374/H374,"0")+IFERROR(Y375/H375,"0")</f>
        <v>2</v>
      </c>
      <c r="Z376" s="671">
        <f>IFERROR(IF(Z374="",0,Z374),"0")+IFERROR(IF(Z375="",0,Z375),"0")</f>
        <v>4.3499999999999997E-2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22</v>
      </c>
      <c r="Y377" s="671">
        <f>IFERROR(SUM(Y374:Y375),"0")</f>
        <v>30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89</v>
      </c>
      <c r="Y384" s="670">
        <f>IFERROR(IF(X384="",0,CEILING((X384/$H384),1)*$H384),"")</f>
        <v>90</v>
      </c>
      <c r="Z384" s="36">
        <f>IFERROR(IF(Y384=0,"",ROUNDUP(Y384/H384,0)*0.01898),"")</f>
        <v>0.1898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94.132333333333335</v>
      </c>
      <c r="BN384" s="64">
        <f>IFERROR(Y384*I384/H384,"0")</f>
        <v>95.19</v>
      </c>
      <c r="BO384" s="64">
        <f>IFERROR(1/J384*(X384/H384),"0")</f>
        <v>0.1545138888888889</v>
      </c>
      <c r="BP384" s="64">
        <f>IFERROR(1/J384*(Y384/H384),"0")</f>
        <v>0.15625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9.8888888888888893</v>
      </c>
      <c r="Y385" s="671">
        <f>IFERROR(Y384/H384,"0")</f>
        <v>10</v>
      </c>
      <c r="Z385" s="671">
        <f>IFERROR(IF(Z384="",0,Z384),"0")</f>
        <v>0.1898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89</v>
      </c>
      <c r="Y386" s="671">
        <f>IFERROR(SUM(Y384:Y384),"0")</f>
        <v>90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300</v>
      </c>
      <c r="Y403" s="670">
        <f>IFERROR(IF(X403="",0,CEILING((X403/$H403),1)*$H403),"")</f>
        <v>306</v>
      </c>
      <c r="Z403" s="36">
        <f>IFERROR(IF(Y403=0,"",ROUNDUP(Y403/H403,0)*0.01898),"")</f>
        <v>0.64532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317.29999999999995</v>
      </c>
      <c r="BN403" s="64">
        <f>IFERROR(Y403*I403/H403,"0")</f>
        <v>323.64599999999996</v>
      </c>
      <c r="BO403" s="64">
        <f>IFERROR(1/J403*(X403/H403),"0")</f>
        <v>0.52083333333333337</v>
      </c>
      <c r="BP403" s="64">
        <f>IFERROR(1/J403*(Y403/H403),"0")</f>
        <v>0.53125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33.333333333333336</v>
      </c>
      <c r="Y408" s="671">
        <f>IFERROR(Y403/H403,"0")+IFERROR(Y404/H404,"0")+IFERROR(Y405/H405,"0")+IFERROR(Y406/H406,"0")+IFERROR(Y407/H407,"0")</f>
        <v>34</v>
      </c>
      <c r="Z408" s="671">
        <f>IFERROR(IF(Z403="",0,Z403),"0")+IFERROR(IF(Z404="",0,Z404),"0")+IFERROR(IF(Z405="",0,Z405),"0")+IFERROR(IF(Z406="",0,Z406),"0")+IFERROR(IF(Z407="",0,Z407),"0")</f>
        <v>0.64532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300</v>
      </c>
      <c r="Y409" s="671">
        <f>IFERROR(SUM(Y403:Y407),"0")</f>
        <v>306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69</v>
      </c>
      <c r="Y417" s="670">
        <f t="shared" ref="Y417:Y428" si="62">IFERROR(IF(X417="",0,CEILING((X417/$H417),1)*$H417),"")</f>
        <v>70.2</v>
      </c>
      <c r="Z417" s="36">
        <f>IFERROR(IF(Y417=0,"",ROUNDUP(Y417/H417,0)*0.00902),"")</f>
        <v>0.11726</v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71.683333333333337</v>
      </c>
      <c r="BN417" s="64">
        <f t="shared" ref="BN417:BN428" si="64">IFERROR(Y417*I417/H417,"0")</f>
        <v>72.930000000000007</v>
      </c>
      <c r="BO417" s="64">
        <f t="shared" ref="BO417:BO428" si="65">IFERROR(1/J417*(X417/H417),"0")</f>
        <v>9.6801346801346791E-2</v>
      </c>
      <c r="BP417" s="64">
        <f t="shared" ref="BP417:BP428" si="66">IFERROR(1/J417*(Y417/H417),"0")</f>
        <v>9.8484848484848481E-2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12.777777777777777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13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0.11726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69</v>
      </c>
      <c r="Y430" s="671">
        <f>IFERROR(SUM(Y417:Y428),"0")</f>
        <v>70.2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200</v>
      </c>
      <c r="Y492" s="670">
        <f t="shared" ref="Y492:Y503" si="73">IFERROR(IF(X492="",0,CEILING((X492/$H492),1)*$H492),"")</f>
        <v>200.64000000000001</v>
      </c>
      <c r="Z492" s="36">
        <f>IFERROR(IF(Y492=0,"",ROUNDUP(Y492/H492,0)*0.01196),"")</f>
        <v>0.45448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213.63636363636363</v>
      </c>
      <c r="BN492" s="64">
        <f t="shared" ref="BN492:BN503" si="75">IFERROR(Y492*I492/H492,"0")</f>
        <v>214.32</v>
      </c>
      <c r="BO492" s="64">
        <f t="shared" ref="BO492:BO503" si="76">IFERROR(1/J492*(X492/H492),"0")</f>
        <v>0.36421911421911418</v>
      </c>
      <c r="BP492" s="64">
        <f t="shared" ref="BP492:BP503" si="77">IFERROR(1/J492*(Y492/H492),"0")</f>
        <v>0.36538461538461542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150</v>
      </c>
      <c r="Y493" s="670">
        <f t="shared" si="73"/>
        <v>153.12</v>
      </c>
      <c r="Z493" s="36">
        <f>IFERROR(IF(Y493=0,"",ROUNDUP(Y493/H493,0)*0.01196),"")</f>
        <v>0.34683999999999998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160.22727272727272</v>
      </c>
      <c r="BN493" s="64">
        <f t="shared" si="75"/>
        <v>163.56</v>
      </c>
      <c r="BO493" s="64">
        <f t="shared" si="76"/>
        <v>0.27316433566433568</v>
      </c>
      <c r="BP493" s="64">
        <f t="shared" si="77"/>
        <v>0.27884615384615385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66.287878787878782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67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0.80132000000000003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350</v>
      </c>
      <c r="Y505" s="671">
        <f>IFERROR(SUM(Y492:Y503),"0")</f>
        <v>353.76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251</v>
      </c>
      <c r="Y547" s="670">
        <f t="shared" ref="Y547:Y552" si="88">IFERROR(IF(X547="",0,CEILING((X547/$H547),1)*$H547),"")</f>
        <v>257.39999999999998</v>
      </c>
      <c r="Z547" s="36">
        <f>IFERROR(IF(Y547=0,"",ROUNDUP(Y547/H547,0)*0.01898),"")</f>
        <v>0.62634000000000001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267.70115384615389</v>
      </c>
      <c r="BN547" s="64">
        <f t="shared" ref="BN547:BN552" si="90">IFERROR(Y547*I547/H547,"0")</f>
        <v>274.52700000000004</v>
      </c>
      <c r="BO547" s="64">
        <f t="shared" ref="BO547:BO552" si="91">IFERROR(1/J547*(X547/H547),"0")</f>
        <v>0.50280448717948723</v>
      </c>
      <c r="BP547" s="64">
        <f t="shared" ref="BP547:BP552" si="92">IFERROR(1/J547*(Y547/H547),"0")</f>
        <v>0.515625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32.179487179487182</v>
      </c>
      <c r="Y553" s="671">
        <f>IFERROR(Y547/H547,"0")+IFERROR(Y548/H548,"0")+IFERROR(Y549/H549,"0")+IFERROR(Y550/H550,"0")+IFERROR(Y551/H551,"0")+IFERROR(Y552/H552,"0")</f>
        <v>33</v>
      </c>
      <c r="Z553" s="671">
        <f>IFERROR(IF(Z547="",0,Z547),"0")+IFERROR(IF(Z548="",0,Z548),"0")+IFERROR(IF(Z549="",0,Z549),"0")+IFERROR(IF(Z550="",0,Z550),"0")+IFERROR(IF(Z551="",0,Z551),"0")+IFERROR(IF(Z552="",0,Z552),"0")</f>
        <v>0.62634000000000001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251</v>
      </c>
      <c r="Y554" s="671">
        <f>IFERROR(SUM(Y547:Y552),"0")</f>
        <v>257.39999999999998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4481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4582.71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4698.790625877391</v>
      </c>
      <c r="Y579" s="671">
        <f>IFERROR(SUM(BN22:BN575),"0")</f>
        <v>4805.6930000000011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8</v>
      </c>
      <c r="Y580" s="38">
        <f>ROUNDUP(SUM(BP22:BP575),0)</f>
        <v>8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4898.790625877391</v>
      </c>
      <c r="Y581" s="671">
        <f>GrossWeightTotalR+PalletQtyTotalR*25</f>
        <v>5005.6930000000011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593.54147116500064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607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8.3903800000000004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64.800000000000011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133.19999999999999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158.4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118.5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71.400000000000006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514.20000000000005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74.850000000000009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2460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306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70.2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353.76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257.39999999999998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2025-03-27T07:56:16Z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