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51D73569-9A99-4637-ACB8-680136B20A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110" i="1" l="1"/>
  <c r="Z240" i="1"/>
  <c r="Z55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<sst xmlns="http://schemas.openxmlformats.org/spreadsheetml/2006/main" count="2708" uniqueCount="971">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</sst>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57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52</v>
      </c>
      <c r="Y35" s="670">
        <f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54.094444444444441</v>
      </c>
      <c r="BN35" s="64">
        <f>IFERROR(Y35*I35/H35,"0")</f>
        <v>56.17499999999999</v>
      </c>
      <c r="BO35" s="64">
        <f>IFERROR(1/J35*(X35/H35),"0")</f>
        <v>7.5231481481481483E-2</v>
      </c>
      <c r="BP35" s="64">
        <f>IFERROR(1/J35*(Y35/H35),"0")</f>
        <v>7.8125E-2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4.8148148148148149</v>
      </c>
      <c r="Y40" s="671">
        <f>IFERROR(Y35/H35,"0")+IFERROR(Y36/H36,"0")+IFERROR(Y37/H37,"0")+IFERROR(Y38/H38,"0")+IFERROR(Y39/H39,"0")</f>
        <v>5</v>
      </c>
      <c r="Z40" s="671">
        <f>IFERROR(IF(Z35="",0,Z35),"0")+IFERROR(IF(Z36="",0,Z36),"0")+IFERROR(IF(Z37="",0,Z37),"0")+IFERROR(IF(Z38="",0,Z38),"0")+IFERROR(IF(Z39="",0,Z39),"0")</f>
        <v>9.4899999999999998E-2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52</v>
      </c>
      <c r="Y41" s="671">
        <f>IFERROR(SUM(Y35:Y39),"0")</f>
        <v>54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23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23.926388888888884</v>
      </c>
      <c r="BN58" s="64">
        <f>IFERROR(Y58*I58/H58,"0")</f>
        <v>33.705000000000005</v>
      </c>
      <c r="BO58" s="64">
        <f>IFERROR(1/J58*(X58/H58),"0")</f>
        <v>3.3275462962962958E-2</v>
      </c>
      <c r="BP58" s="64">
        <f>IFERROR(1/J58*(Y58/H58),"0")</f>
        <v>4.6875000000000007E-2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2.1296296296296293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23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47</v>
      </c>
      <c r="Y81" s="670">
        <f>IFERROR(IF(X81="",0,CEILING((X81/$H81),1)*$H81),"")</f>
        <v>50.400000000000006</v>
      </c>
      <c r="Z81" s="36">
        <f>IFERROR(IF(Y81=0,"",ROUNDUP(Y81/H81,0)*0.01898),"")</f>
        <v>0.11388000000000001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49.903928571428573</v>
      </c>
      <c r="BN81" s="64">
        <f>IFERROR(Y81*I81/H81,"0")</f>
        <v>53.514000000000003</v>
      </c>
      <c r="BO81" s="64">
        <f>IFERROR(1/J81*(X81/H81),"0")</f>
        <v>8.7425595238095233E-2</v>
      </c>
      <c r="BP81" s="64">
        <f>IFERROR(1/J81*(Y81/H81),"0")</f>
        <v>9.375E-2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5.5952380952380949</v>
      </c>
      <c r="Y83" s="671">
        <f>IFERROR(Y80/H80,"0")+IFERROR(Y81/H81,"0")+IFERROR(Y82/H82,"0")</f>
        <v>6</v>
      </c>
      <c r="Z83" s="671">
        <f>IFERROR(IF(Z80="",0,Z80),"0")+IFERROR(IF(Z81="",0,Z81),"0")+IFERROR(IF(Z82="",0,Z82),"0")</f>
        <v>0.11388000000000001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47</v>
      </c>
      <c r="Y84" s="671">
        <f>IFERROR(SUM(Y80:Y82),"0")</f>
        <v>50.400000000000006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59</v>
      </c>
      <c r="Y87" s="670">
        <f>IFERROR(IF(X87="",0,CEILING((X87/$H87),1)*$H87),"")</f>
        <v>64.800000000000011</v>
      </c>
      <c r="Z87" s="36">
        <f>IFERROR(IF(Y87=0,"",ROUNDUP(Y87/H87,0)*0.01898),"")</f>
        <v>0.11388000000000001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61.376388888888883</v>
      </c>
      <c r="BN87" s="64">
        <f>IFERROR(Y87*I87/H87,"0")</f>
        <v>67.410000000000011</v>
      </c>
      <c r="BO87" s="64">
        <f>IFERROR(1/J87*(X87/H87),"0")</f>
        <v>8.5358796296296294E-2</v>
      </c>
      <c r="BP87" s="64">
        <f>IFERROR(1/J87*(Y87/H87),"0")</f>
        <v>9.3750000000000014E-2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50</v>
      </c>
      <c r="Y89" s="670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16.574074074074073</v>
      </c>
      <c r="Y90" s="671">
        <f>IFERROR(Y87/H87,"0")+IFERROR(Y88/H88,"0")+IFERROR(Y89/H89,"0")</f>
        <v>18</v>
      </c>
      <c r="Z90" s="671">
        <f>IFERROR(IF(Z87="",0,Z87),"0")+IFERROR(IF(Z88="",0,Z88),"0")+IFERROR(IF(Z89="",0,Z89),"0")</f>
        <v>0.22212000000000001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109</v>
      </c>
      <c r="Y91" s="671">
        <f>IFERROR(SUM(Y87:Y89),"0")</f>
        <v>118.80000000000001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6</v>
      </c>
      <c r="Y94" s="670">
        <f t="shared" si="10"/>
        <v>8.4</v>
      </c>
      <c r="Z94" s="36">
        <f>IFERROR(IF(Y94=0,"",ROUNDUP(Y94/H94,0)*0.01898),"")</f>
        <v>1.898E-2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6.3707142857142856</v>
      </c>
      <c r="BN94" s="64">
        <f t="shared" si="12"/>
        <v>8.9190000000000005</v>
      </c>
      <c r="BO94" s="64">
        <f t="shared" si="13"/>
        <v>1.1160714285714286E-2</v>
      </c>
      <c r="BP94" s="64">
        <f t="shared" si="14"/>
        <v>1.5625E-2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0.7142857142857143</v>
      </c>
      <c r="Y102" s="671">
        <f>IFERROR(Y93/H93,"0")+IFERROR(Y94/H94,"0")+IFERROR(Y95/H95,"0")+IFERROR(Y96/H96,"0")+IFERROR(Y97/H97,"0")+IFERROR(Y98/H98,"0")+IFERROR(Y99/H99,"0")+IFERROR(Y100/H100,"0")+IFERROR(Y101/H101,"0")</f>
        <v>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1.898E-2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6</v>
      </c>
      <c r="Y103" s="671">
        <f>IFERROR(SUM(Y93:Y101),"0")</f>
        <v>8.4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50</v>
      </c>
      <c r="Y106" s="670">
        <f>IFERROR(IF(X106="",0,CEILING((X106/$H106),1)*$H106),"")</f>
        <v>54</v>
      </c>
      <c r="Z106" s="36">
        <f>IFERROR(IF(Y106=0,"",ROUNDUP(Y106/H106,0)*0.01898),"")</f>
        <v>9.4899999999999998E-2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52.013888888888886</v>
      </c>
      <c r="BN106" s="64">
        <f>IFERROR(Y106*I106/H106,"0")</f>
        <v>56.17499999999999</v>
      </c>
      <c r="BO106" s="64">
        <f>IFERROR(1/J106*(X106/H106),"0")</f>
        <v>7.2337962962962965E-2</v>
      </c>
      <c r="BP106" s="64">
        <f>IFERROR(1/J106*(Y106/H106),"0")</f>
        <v>7.8125E-2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15</v>
      </c>
      <c r="Y108" s="670">
        <f>IFERROR(IF(X108="",0,CEILING((X108/$H108),1)*$H108),"")</f>
        <v>18</v>
      </c>
      <c r="Z108" s="36">
        <f>IFERROR(IF(Y108=0,"",ROUNDUP(Y108/H108,0)*0.00902),"")</f>
        <v>3.6080000000000001E-2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15.700000000000001</v>
      </c>
      <c r="BN108" s="64">
        <f>IFERROR(Y108*I108/H108,"0")</f>
        <v>18.84</v>
      </c>
      <c r="BO108" s="64">
        <f>IFERROR(1/J108*(X108/H108),"0")</f>
        <v>2.5252525252525256E-2</v>
      </c>
      <c r="BP108" s="64">
        <f>IFERROR(1/J108*(Y108/H108),"0")</f>
        <v>3.0303030303030304E-2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7.9629629629629637</v>
      </c>
      <c r="Y110" s="671">
        <f>IFERROR(Y106/H106,"0")+IFERROR(Y107/H107,"0")+IFERROR(Y108/H108,"0")+IFERROR(Y109/H109,"0")</f>
        <v>9</v>
      </c>
      <c r="Z110" s="671">
        <f>IFERROR(IF(Z106="",0,Z106),"0")+IFERROR(IF(Z107="",0,Z107),"0")+IFERROR(IF(Z108="",0,Z108),"0")+IFERROR(IF(Z109="",0,Z109),"0")</f>
        <v>0.13097999999999999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65</v>
      </c>
      <c r="Y111" s="671">
        <f>IFERROR(SUM(Y106:Y109),"0")</f>
        <v>72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7</v>
      </c>
      <c r="Y113" s="670">
        <f>IFERROR(IF(X113="",0,CEILING((X113/$H113),1)*$H113),"")</f>
        <v>10.8</v>
      </c>
      <c r="Z113" s="36">
        <f>IFERROR(IF(Y113=0,"",ROUNDUP(Y113/H113,0)*0.01898),"")</f>
        <v>1.898E-2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7.2819444444444432</v>
      </c>
      <c r="BN113" s="64">
        <f>IFERROR(Y113*I113/H113,"0")</f>
        <v>11.234999999999999</v>
      </c>
      <c r="BO113" s="64">
        <f>IFERROR(1/J113*(X113/H113),"0")</f>
        <v>1.0127314814814815E-2</v>
      </c>
      <c r="BP113" s="64">
        <f>IFERROR(1/J113*(Y113/H113),"0")</f>
        <v>1.5625E-2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22</v>
      </c>
      <c r="Y115" s="670">
        <f>IFERROR(IF(X115="",0,CEILING((X115/$H115),1)*$H115),"")</f>
        <v>24</v>
      </c>
      <c r="Z115" s="36">
        <f>IFERROR(IF(Y115=0,"",ROUNDUP(Y115/H115,0)*0.00651),"")</f>
        <v>6.5100000000000005E-2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23.650000000000002</v>
      </c>
      <c r="BN115" s="64">
        <f>IFERROR(Y115*I115/H115,"0")</f>
        <v>25.8</v>
      </c>
      <c r="BO115" s="64">
        <f>IFERROR(1/J115*(X115/H115),"0")</f>
        <v>5.0366300366300375E-2</v>
      </c>
      <c r="BP115" s="64">
        <f>IFERROR(1/J115*(Y115/H115),"0")</f>
        <v>5.4945054945054951E-2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9.8148148148148167</v>
      </c>
      <c r="Y116" s="671">
        <f>IFERROR(Y113/H113,"0")+IFERROR(Y114/H114,"0")+IFERROR(Y115/H115,"0")</f>
        <v>11</v>
      </c>
      <c r="Z116" s="671">
        <f>IFERROR(IF(Z113="",0,Z113),"0")+IFERROR(IF(Z114="",0,Z114),"0")+IFERROR(IF(Z115="",0,Z115),"0")</f>
        <v>8.4080000000000002E-2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29</v>
      </c>
      <c r="Y117" s="671">
        <f>IFERROR(SUM(Y113:Y115),"0")</f>
        <v>34.799999999999997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35</v>
      </c>
      <c r="Y121" s="670">
        <f t="shared" si="15"/>
        <v>42</v>
      </c>
      <c r="Z121" s="36">
        <f>IFERROR(IF(Y121=0,"",ROUNDUP(Y121/H121,0)*0.01898),"")</f>
        <v>9.4899999999999998E-2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37.137499999999996</v>
      </c>
      <c r="BN121" s="64">
        <f t="shared" si="17"/>
        <v>44.564999999999998</v>
      </c>
      <c r="BO121" s="64">
        <f t="shared" si="18"/>
        <v>6.5104166666666657E-2</v>
      </c>
      <c r="BP121" s="64">
        <f t="shared" si="19"/>
        <v>7.8125E-2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4.1666666666666661</v>
      </c>
      <c r="Y128" s="671">
        <f>IFERROR(Y119/H119,"0")+IFERROR(Y120/H120,"0")+IFERROR(Y121/H121,"0")+IFERROR(Y122/H122,"0")+IFERROR(Y123/H123,"0")+IFERROR(Y124/H124,"0")+IFERROR(Y125/H125,"0")+IFERROR(Y126/H126,"0")+IFERROR(Y127/H127,"0")</f>
        <v>5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9.4899999999999998E-2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35</v>
      </c>
      <c r="Y129" s="671">
        <f>IFERROR(SUM(Y119:Y127),"0")</f>
        <v>42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73</v>
      </c>
      <c r="Y198" s="670">
        <f t="shared" ref="Y198:Y205" si="26">IFERROR(IF(X198="",0,CEILING((X198/$H198),1)*$H198),"")</f>
        <v>75.600000000000009</v>
      </c>
      <c r="Z198" s="36">
        <f>IFERROR(IF(Y198=0,"",ROUNDUP(Y198/H198,0)*0.00902),"")</f>
        <v>0.12628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75.838888888888889</v>
      </c>
      <c r="BN198" s="64">
        <f t="shared" ref="BN198:BN205" si="28">IFERROR(Y198*I198/H198,"0")</f>
        <v>78.540000000000006</v>
      </c>
      <c r="BO198" s="64">
        <f t="shared" ref="BO198:BO205" si="29">IFERROR(1/J198*(X198/H198),"0")</f>
        <v>0.10241301907968574</v>
      </c>
      <c r="BP198" s="64">
        <f t="shared" ref="BP198:BP205" si="30">IFERROR(1/J198*(Y198/H198),"0")</f>
        <v>0.10606060606060606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8</v>
      </c>
      <c r="Y202" s="670">
        <f t="shared" si="26"/>
        <v>9</v>
      </c>
      <c r="Z202" s="36">
        <f>IFERROR(IF(Y202=0,"",ROUNDUP(Y202/H202,0)*0.00502),"")</f>
        <v>2.5100000000000001E-2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8.5777777777777775</v>
      </c>
      <c r="BN202" s="64">
        <f t="shared" si="28"/>
        <v>9.65</v>
      </c>
      <c r="BO202" s="64">
        <f t="shared" si="29"/>
        <v>1.8993352326685663E-2</v>
      </c>
      <c r="BP202" s="64">
        <f t="shared" si="30"/>
        <v>2.1367521367521368E-2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2</v>
      </c>
      <c r="Y205" s="670">
        <f t="shared" si="26"/>
        <v>3.6</v>
      </c>
      <c r="Z205" s="36">
        <f>IFERROR(IF(Y205=0,"",ROUNDUP(Y205/H205,0)*0.00502),"")</f>
        <v>1.004E-2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2.1111111111111112</v>
      </c>
      <c r="BN205" s="64">
        <f t="shared" si="28"/>
        <v>3.8</v>
      </c>
      <c r="BO205" s="64">
        <f t="shared" si="29"/>
        <v>4.7483380816714157E-3</v>
      </c>
      <c r="BP205" s="64">
        <f t="shared" si="30"/>
        <v>8.5470085470085479E-3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19.074074074074073</v>
      </c>
      <c r="Y206" s="671">
        <f>IFERROR(Y198/H198,"0")+IFERROR(Y199/H199,"0")+IFERROR(Y200/H200,"0")+IFERROR(Y201/H201,"0")+IFERROR(Y202/H202,"0")+IFERROR(Y203/H203,"0")+IFERROR(Y204/H204,"0")+IFERROR(Y205/H205,"0")</f>
        <v>21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0.16142000000000001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83</v>
      </c>
      <c r="Y207" s="671">
        <f>IFERROR(SUM(Y198:Y205),"0")</f>
        <v>88.2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63</v>
      </c>
      <c r="Y212" s="670">
        <f t="shared" si="31"/>
        <v>64.8</v>
      </c>
      <c r="Z212" s="36">
        <f t="shared" ref="Z212:Z217" si="36">IFERROR(IF(Y212=0,"",ROUNDUP(Y212/H212,0)*0.00651),"")</f>
        <v>0.17577000000000001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70.087500000000006</v>
      </c>
      <c r="BN212" s="64">
        <f t="shared" si="33"/>
        <v>72.09</v>
      </c>
      <c r="BO212" s="64">
        <f t="shared" si="34"/>
        <v>0.14423076923076925</v>
      </c>
      <c r="BP212" s="64">
        <f t="shared" si="35"/>
        <v>0.14835164835164835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69</v>
      </c>
      <c r="Y214" s="670">
        <f t="shared" si="31"/>
        <v>69.599999999999994</v>
      </c>
      <c r="Z214" s="36">
        <f t="shared" si="36"/>
        <v>0.18879000000000001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76.245000000000005</v>
      </c>
      <c r="BN214" s="64">
        <f t="shared" si="33"/>
        <v>76.908000000000001</v>
      </c>
      <c r="BO214" s="64">
        <f t="shared" si="34"/>
        <v>0.15796703296703299</v>
      </c>
      <c r="BP214" s="64">
        <f t="shared" si="35"/>
        <v>0.15934065934065936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26</v>
      </c>
      <c r="Y215" s="670">
        <f t="shared" si="31"/>
        <v>26.4</v>
      </c>
      <c r="Z215" s="36">
        <f t="shared" si="36"/>
        <v>7.1610000000000007E-2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28.73</v>
      </c>
      <c r="BN215" s="64">
        <f t="shared" si="33"/>
        <v>29.172000000000001</v>
      </c>
      <c r="BO215" s="64">
        <f t="shared" si="34"/>
        <v>5.9523809523809534E-2</v>
      </c>
      <c r="BP215" s="64">
        <f t="shared" si="35"/>
        <v>6.0439560439560447E-2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80</v>
      </c>
      <c r="Y216" s="670">
        <f t="shared" si="31"/>
        <v>81.599999999999994</v>
      </c>
      <c r="Z216" s="36">
        <f t="shared" si="36"/>
        <v>0.22134000000000001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88.40000000000002</v>
      </c>
      <c r="BN216" s="64">
        <f t="shared" si="33"/>
        <v>90.168000000000006</v>
      </c>
      <c r="BO216" s="64">
        <f t="shared" si="34"/>
        <v>0.18315018315018317</v>
      </c>
      <c r="BP216" s="64">
        <f t="shared" si="35"/>
        <v>0.18681318681318682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30</v>
      </c>
      <c r="Y217" s="670">
        <f t="shared" si="31"/>
        <v>31.2</v>
      </c>
      <c r="Z217" s="36">
        <f t="shared" si="36"/>
        <v>8.4629999999999997E-2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33.225000000000001</v>
      </c>
      <c r="BN217" s="64">
        <f t="shared" si="33"/>
        <v>34.554000000000002</v>
      </c>
      <c r="BO217" s="64">
        <f t="shared" si="34"/>
        <v>6.8681318681318687E-2</v>
      </c>
      <c r="BP217" s="64">
        <f t="shared" si="35"/>
        <v>7.1428571428571438E-2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111.66666666666666</v>
      </c>
      <c r="Y218" s="671">
        <f>IFERROR(Y209/H209,"0")+IFERROR(Y210/H210,"0")+IFERROR(Y211/H211,"0")+IFERROR(Y212/H212,"0")+IFERROR(Y213/H213,"0")+IFERROR(Y214/H214,"0")+IFERROR(Y215/H215,"0")+IFERROR(Y216/H216,"0")+IFERROR(Y217/H217,"0")</f>
        <v>114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0.74214000000000002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268</v>
      </c>
      <c r="Y219" s="671">
        <f>IFERROR(SUM(Y209:Y217),"0")</f>
        <v>273.59999999999997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4</v>
      </c>
      <c r="Y221" s="670">
        <f>IFERROR(IF(X221="",0,CEILING((X221/$H221),1)*$H221),"")</f>
        <v>4.8</v>
      </c>
      <c r="Z221" s="36">
        <f>IFERROR(IF(Y221=0,"",ROUNDUP(Y221/H221,0)*0.00651),"")</f>
        <v>1.302E-2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4.4200000000000008</v>
      </c>
      <c r="BN221" s="64">
        <f>IFERROR(Y221*I221/H221,"0")</f>
        <v>5.3040000000000003</v>
      </c>
      <c r="BO221" s="64">
        <f>IFERROR(1/J221*(X221/H221),"0")</f>
        <v>9.1575091575091579E-3</v>
      </c>
      <c r="BP221" s="64">
        <f>IFERROR(1/J221*(Y221/H221),"0")</f>
        <v>1.098901098901099E-2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1.6666666666666667</v>
      </c>
      <c r="Y223" s="671">
        <f>IFERROR(Y221/H221,"0")+IFERROR(Y222/H222,"0")</f>
        <v>2</v>
      </c>
      <c r="Z223" s="671">
        <f>IFERROR(IF(Z221="",0,Z221),"0")+IFERROR(IF(Z222="",0,Z222),"0")</f>
        <v>1.302E-2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4</v>
      </c>
      <c r="Y224" s="671">
        <f>IFERROR(SUM(Y221:Y222),"0")</f>
        <v>4.8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30</v>
      </c>
      <c r="Y305" s="670">
        <f t="shared" si="47"/>
        <v>32.400000000000006</v>
      </c>
      <c r="Z305" s="36">
        <f>IFERROR(IF(Y305=0,"",ROUNDUP(Y305/H305,0)*0.01898),"")</f>
        <v>5.6940000000000004E-2</v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31.208333333333329</v>
      </c>
      <c r="BN305" s="64">
        <f t="shared" si="49"/>
        <v>33.705000000000005</v>
      </c>
      <c r="BO305" s="64">
        <f t="shared" si="50"/>
        <v>4.3402777777777776E-2</v>
      </c>
      <c r="BP305" s="64">
        <f t="shared" si="51"/>
        <v>4.6875000000000007E-2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2.7777777777777777</v>
      </c>
      <c r="Y311" s="671">
        <f>IFERROR(Y304/H304,"0")+IFERROR(Y305/H305,"0")+IFERROR(Y306/H306,"0")+IFERROR(Y307/H307,"0")+IFERROR(Y308/H308,"0")+IFERROR(Y309/H309,"0")+IFERROR(Y310/H310,"0")</f>
        <v>3.0000000000000004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5.6940000000000004E-2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30</v>
      </c>
      <c r="Y312" s="671">
        <f>IFERROR(SUM(Y304:Y310),"0")</f>
        <v>32.400000000000006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36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38.224285714285713</v>
      </c>
      <c r="BN329" s="64">
        <f>IFERROR(Y329*I329/H329,"0")</f>
        <v>44.594999999999999</v>
      </c>
      <c r="BO329" s="64">
        <f>IFERROR(1/J329*(X329/H329),"0")</f>
        <v>6.6964285714285712E-2</v>
      </c>
      <c r="BP329" s="64">
        <f>IFERROR(1/J329*(Y329/H329),"0")</f>
        <v>7.8125E-2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22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23.359285714285715</v>
      </c>
      <c r="BN331" s="64">
        <f>IFERROR(Y331*I331/H331,"0")</f>
        <v>26.757000000000001</v>
      </c>
      <c r="BO331" s="64">
        <f>IFERROR(1/J331*(X331/H331),"0")</f>
        <v>4.0922619047619048E-2</v>
      </c>
      <c r="BP331" s="64">
        <f>IFERROR(1/J331*(Y331/H331),"0")</f>
        <v>4.6875E-2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6.9047619047619051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58</v>
      </c>
      <c r="Y333" s="671">
        <f>IFERROR(SUM(Y329:Y331),"0")</f>
        <v>67.2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3</v>
      </c>
      <c r="Y349" s="670">
        <f>IFERROR(IF(X349="",0,CEILING((X349/$H349),1)*$H349),"")</f>
        <v>3.6</v>
      </c>
      <c r="Z349" s="36">
        <f>IFERROR(IF(Y349=0,"",ROUNDUP(Y349/H349,0)*0.00651),"")</f>
        <v>1.302E-2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3.38</v>
      </c>
      <c r="BN349" s="64">
        <f>IFERROR(Y349*I349/H349,"0")</f>
        <v>4.056</v>
      </c>
      <c r="BO349" s="64">
        <f>IFERROR(1/J349*(X349/H349),"0")</f>
        <v>9.1575091575091579E-3</v>
      </c>
      <c r="BP349" s="64">
        <f>IFERROR(1/J349*(Y349/H349),"0")</f>
        <v>1.098901098901099E-2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1.6666666666666665</v>
      </c>
      <c r="Y350" s="671">
        <f>IFERROR(Y349/H349,"0")</f>
        <v>2</v>
      </c>
      <c r="Z350" s="671">
        <f>IFERROR(IF(Z349="",0,Z349),"0")</f>
        <v>1.302E-2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3</v>
      </c>
      <c r="Y351" s="671">
        <f>IFERROR(SUM(Y349:Y349),"0")</f>
        <v>3.6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333</v>
      </c>
      <c r="Y362" s="670">
        <f t="shared" si="52"/>
        <v>345</v>
      </c>
      <c r="Z362" s="36">
        <f>IFERROR(IF(Y362=0,"",ROUNDUP(Y362/H362,0)*0.02175),"")</f>
        <v>0.50024999999999997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343.65600000000001</v>
      </c>
      <c r="BN362" s="64">
        <f t="shared" si="54"/>
        <v>356.04</v>
      </c>
      <c r="BO362" s="64">
        <f t="shared" si="55"/>
        <v>0.46249999999999997</v>
      </c>
      <c r="BP362" s="64">
        <f t="shared" si="56"/>
        <v>0.47916666666666663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191</v>
      </c>
      <c r="Y365" s="670">
        <f t="shared" si="52"/>
        <v>195</v>
      </c>
      <c r="Z365" s="36">
        <f>IFERROR(IF(Y365=0,"",ROUNDUP(Y365/H365,0)*0.02175),"")</f>
        <v>0.28275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197.11200000000002</v>
      </c>
      <c r="BN365" s="64">
        <f t="shared" si="54"/>
        <v>201.23999999999998</v>
      </c>
      <c r="BO365" s="64">
        <f t="shared" si="55"/>
        <v>0.26527777777777772</v>
      </c>
      <c r="BP365" s="64">
        <f t="shared" si="56"/>
        <v>0.27083333333333331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34.93333333333333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36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0.78299999999999992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524</v>
      </c>
      <c r="Y372" s="671">
        <f>IFERROR(SUM(Y361:Y370),"0")</f>
        <v>540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306</v>
      </c>
      <c r="Y374" s="670">
        <f>IFERROR(IF(X374="",0,CEILING((X374/$H374),1)*$H374),"")</f>
        <v>315</v>
      </c>
      <c r="Z374" s="36">
        <f>IFERROR(IF(Y374=0,"",ROUNDUP(Y374/H374,0)*0.02175),"")</f>
        <v>0.45674999999999999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315.79200000000003</v>
      </c>
      <c r="BN374" s="64">
        <f>IFERROR(Y374*I374/H374,"0")</f>
        <v>325.08</v>
      </c>
      <c r="BO374" s="64">
        <f>IFERROR(1/J374*(X374/H374),"0")</f>
        <v>0.42499999999999993</v>
      </c>
      <c r="BP374" s="64">
        <f>IFERROR(1/J374*(Y374/H374),"0")</f>
        <v>0.4375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20.399999999999999</v>
      </c>
      <c r="Y376" s="671">
        <f>IFERROR(Y374/H374,"0")+IFERROR(Y375/H375,"0")</f>
        <v>21</v>
      </c>
      <c r="Z376" s="671">
        <f>IFERROR(IF(Z374="",0,Z374),"0")+IFERROR(IF(Z375="",0,Z375),"0")</f>
        <v>0.45674999999999999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306</v>
      </c>
      <c r="Y377" s="671">
        <f>IFERROR(SUM(Y374:Y375),"0")</f>
        <v>315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81</v>
      </c>
      <c r="Y384" s="670">
        <f>IFERROR(IF(X384="",0,CEILING((X384/$H384),1)*$H384),"")</f>
        <v>81</v>
      </c>
      <c r="Z384" s="36">
        <f>IFERROR(IF(Y384=0,"",ROUNDUP(Y384/H384,0)*0.01898),"")</f>
        <v>0.17082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85.670999999999992</v>
      </c>
      <c r="BN384" s="64">
        <f>IFERROR(Y384*I384/H384,"0")</f>
        <v>85.670999999999992</v>
      </c>
      <c r="BO384" s="64">
        <f>IFERROR(1/J384*(X384/H384),"0")</f>
        <v>0.140625</v>
      </c>
      <c r="BP384" s="64">
        <f>IFERROR(1/J384*(Y384/H384),"0")</f>
        <v>0.140625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9</v>
      </c>
      <c r="Y385" s="671">
        <f>IFERROR(Y384/H384,"0")</f>
        <v>9</v>
      </c>
      <c r="Z385" s="671">
        <f>IFERROR(IF(Z384="",0,Z384),"0")</f>
        <v>0.17082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81</v>
      </c>
      <c r="Y386" s="671">
        <f>IFERROR(SUM(Y384:Y384),"0")</f>
        <v>81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5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5.3095238095238093</v>
      </c>
      <c r="BN427" s="64">
        <f t="shared" si="64"/>
        <v>6.69</v>
      </c>
      <c r="BO427" s="64">
        <f t="shared" si="65"/>
        <v>1.0175010175010176E-2</v>
      </c>
      <c r="BP427" s="64">
        <f t="shared" si="66"/>
        <v>1.2820512820512822E-2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2.3809523809523809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1.506E-2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5</v>
      </c>
      <c r="Y430" s="671">
        <f>IFERROR(SUM(Y417:Y428),"0")</f>
        <v>6.3000000000000007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24</v>
      </c>
      <c r="Y485" s="670">
        <f>IFERROR(IF(X485="",0,CEILING((X485/$H485),1)*$H485),"")</f>
        <v>26.400000000000002</v>
      </c>
      <c r="Z485" s="36">
        <f>IFERROR(IF(Y485=0,"",ROUNDUP(Y485/H485,0)*0.01196),"")</f>
        <v>5.9799999999999999E-2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25.636363636363633</v>
      </c>
      <c r="BN485" s="64">
        <f>IFERROR(Y485*I485/H485,"0")</f>
        <v>28.200000000000003</v>
      </c>
      <c r="BO485" s="64">
        <f>IFERROR(1/J485*(X485/H485),"0")</f>
        <v>4.3706293706293704E-2</v>
      </c>
      <c r="BP485" s="64">
        <f>IFERROR(1/J485*(Y485/H485),"0")</f>
        <v>4.807692307692308E-2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4.545454545454545</v>
      </c>
      <c r="Y489" s="671">
        <f>IFERROR(Y485/H485,"0")+IFERROR(Y486/H486,"0")+IFERROR(Y487/H487,"0")+IFERROR(Y488/H488,"0")</f>
        <v>5</v>
      </c>
      <c r="Z489" s="671">
        <f>IFERROR(IF(Z485="",0,Z485),"0")+IFERROR(IF(Z486="",0,Z486),"0")+IFERROR(IF(Z487="",0,Z487),"0")+IFERROR(IF(Z488="",0,Z488),"0")</f>
        <v>5.9799999999999999E-2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24</v>
      </c>
      <c r="Y490" s="671">
        <f>IFERROR(SUM(Y485:Y488),"0")</f>
        <v>26.400000000000002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30</v>
      </c>
      <c r="Y494" s="670">
        <f t="shared" si="73"/>
        <v>31.68</v>
      </c>
      <c r="Z494" s="36">
        <f>IFERROR(IF(Y494=0,"",ROUNDUP(Y494/H494,0)*0.01196),"")</f>
        <v>7.1760000000000004E-2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32.04545454545454</v>
      </c>
      <c r="BN494" s="64">
        <f t="shared" si="75"/>
        <v>33.839999999999996</v>
      </c>
      <c r="BO494" s="64">
        <f t="shared" si="76"/>
        <v>5.4632867132867136E-2</v>
      </c>
      <c r="BP494" s="64">
        <f t="shared" si="77"/>
        <v>5.7692307692307696E-2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5.6818181818181817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7.1760000000000004E-2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30</v>
      </c>
      <c r="Y505" s="671">
        <f>IFERROR(SUM(Y492:Y503),"0")</f>
        <v>31.68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57</v>
      </c>
      <c r="Y547" s="670">
        <f t="shared" ref="Y547:Y552" si="88">IFERROR(IF(X547="",0,CEILING((X547/$H547),1)*$H547),"")</f>
        <v>62.4</v>
      </c>
      <c r="Z547" s="36">
        <f>IFERROR(IF(Y547=0,"",ROUNDUP(Y547/H547,0)*0.01898),"")</f>
        <v>0.15184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60.792692307692313</v>
      </c>
      <c r="BN547" s="64">
        <f t="shared" ref="BN547:BN552" si="90">IFERROR(Y547*I547/H547,"0")</f>
        <v>66.552000000000007</v>
      </c>
      <c r="BO547" s="64">
        <f t="shared" ref="BO547:BO552" si="91">IFERROR(1/J547*(X547/H547),"0")</f>
        <v>0.1141826923076923</v>
      </c>
      <c r="BP547" s="64">
        <f t="shared" ref="BP547:BP552" si="92">IFERROR(1/J547*(Y547/H547),"0")</f>
        <v>0.125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7.3076923076923075</v>
      </c>
      <c r="Y553" s="671">
        <f>IFERROR(Y547/H547,"0")+IFERROR(Y548/H548,"0")+IFERROR(Y549/H549,"0")+IFERROR(Y550/H550,"0")+IFERROR(Y551/H551,"0")+IFERROR(Y552/H552,"0")</f>
        <v>8</v>
      </c>
      <c r="Z553" s="671">
        <f>IFERROR(IF(Z547="",0,Z547),"0")+IFERROR(IF(Z548="",0,Z548),"0")+IFERROR(IF(Z549="",0,Z549),"0")+IFERROR(IF(Z550="",0,Z550),"0")+IFERROR(IF(Z551="",0,Z551),"0")+IFERROR(IF(Z552="",0,Z552),"0")</f>
        <v>0.15184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57</v>
      </c>
      <c r="Y554" s="671">
        <f>IFERROR(SUM(Y547:Y552),"0")</f>
        <v>62.4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1839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1945.38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1933.610748584749</v>
      </c>
      <c r="Y579" s="671">
        <f>IFERROR(SUM(BN22:BN575),"0")</f>
        <v>2045.47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2033.610748584749</v>
      </c>
      <c r="Y581" s="671">
        <f>GrossWeightTotalR+PalletQtyTotalR*25</f>
        <v>2145.4700000000003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279.77835127835129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296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3.6641900000000001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82.800000000000011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127.20000000000002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148.80000000000001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366.6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99.600000000000009</v>
      </c>
      <c r="U588" s="46">
        <f>IFERROR(Y349*1,"0")+IFERROR(Y353*1,"0")+IFERROR(Y354*1,"0")+IFERROR(Y355*1,"0")</f>
        <v>3.6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936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6.3000000000000007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58.08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62.4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