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8DACB4D1-4228-4B9A-8B7B-B0E5613FAB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Y505" i="1" s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P444" i="1"/>
  <c r="BO443" i="1"/>
  <c r="BM443" i="1"/>
  <c r="Y443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Y434" i="1" s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BO421" i="1"/>
  <c r="BM421" i="1"/>
  <c r="Y421" i="1"/>
  <c r="P421" i="1"/>
  <c r="BP420" i="1"/>
  <c r="BO420" i="1"/>
  <c r="BN420" i="1"/>
  <c r="BM420" i="1"/>
  <c r="Z420" i="1"/>
  <c r="Y420" i="1"/>
  <c r="BP419" i="1"/>
  <c r="BO419" i="1"/>
  <c r="BN419" i="1"/>
  <c r="BM419" i="1"/>
  <c r="Z419" i="1"/>
  <c r="Y419" i="1"/>
  <c r="BP418" i="1"/>
  <c r="BO418" i="1"/>
  <c r="BN418" i="1"/>
  <c r="BM418" i="1"/>
  <c r="Z418" i="1"/>
  <c r="Y418" i="1"/>
  <c r="BP417" i="1"/>
  <c r="BO417" i="1"/>
  <c r="BN417" i="1"/>
  <c r="BM417" i="1"/>
  <c r="Z417" i="1"/>
  <c r="Y417" i="1"/>
  <c r="X413" i="1"/>
  <c r="X412" i="1"/>
  <c r="BO411" i="1"/>
  <c r="BM411" i="1"/>
  <c r="Y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Y381" i="1"/>
  <c r="X381" i="1"/>
  <c r="BP380" i="1"/>
  <c r="BO380" i="1"/>
  <c r="BN380" i="1"/>
  <c r="BM380" i="1"/>
  <c r="Z380" i="1"/>
  <c r="Y380" i="1"/>
  <c r="BP379" i="1"/>
  <c r="BO379" i="1"/>
  <c r="BN379" i="1"/>
  <c r="BM379" i="1"/>
  <c r="Z379" i="1"/>
  <c r="Z381" i="1" s="1"/>
  <c r="Y379" i="1"/>
  <c r="Y382" i="1" s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BO335" i="1"/>
  <c r="BM335" i="1"/>
  <c r="Y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Y300" i="1" s="1"/>
  <c r="P298" i="1"/>
  <c r="X296" i="1"/>
  <c r="Y295" i="1"/>
  <c r="X295" i="1"/>
  <c r="BP294" i="1"/>
  <c r="BO294" i="1"/>
  <c r="BN294" i="1"/>
  <c r="BM294" i="1"/>
  <c r="Z294" i="1"/>
  <c r="Z295" i="1" s="1"/>
  <c r="Y294" i="1"/>
  <c r="S588" i="1" s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7" i="1"/>
  <c r="Y166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P124" i="1"/>
  <c r="BO123" i="1"/>
  <c r="BM123" i="1"/>
  <c r="Y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BO119" i="1"/>
  <c r="BM119" i="1"/>
  <c r="Y119" i="1"/>
  <c r="P119" i="1"/>
  <c r="X117" i="1"/>
  <c r="X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Y110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P94" i="1"/>
  <c r="BP93" i="1"/>
  <c r="BO93" i="1"/>
  <c r="BN93" i="1"/>
  <c r="BM93" i="1"/>
  <c r="Z93" i="1"/>
  <c r="Y93" i="1"/>
  <c r="Y103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BP80" i="1"/>
  <c r="BO80" i="1"/>
  <c r="BN80" i="1"/>
  <c r="BM80" i="1"/>
  <c r="Z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P67" i="1"/>
  <c r="BP66" i="1"/>
  <c r="BO66" i="1"/>
  <c r="BN66" i="1"/>
  <c r="BM66" i="1"/>
  <c r="Z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578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80" i="1" s="1"/>
  <c r="BM22" i="1"/>
  <c r="X579" i="1" s="1"/>
  <c r="X581" i="1" s="1"/>
  <c r="Y22" i="1"/>
  <c r="B588" i="1" s="1"/>
  <c r="P22" i="1"/>
  <c r="H10" i="1"/>
  <c r="A9" i="1"/>
  <c r="F10" i="1" s="1"/>
  <c r="D7" i="1"/>
  <c r="Q6" i="1"/>
  <c r="P2" i="1"/>
  <c r="H9" i="1" l="1"/>
  <c r="A10" i="1"/>
  <c r="Y26" i="1"/>
  <c r="Y40" i="1"/>
  <c r="Y55" i="1"/>
  <c r="BP67" i="1"/>
  <c r="BN67" i="1"/>
  <c r="Z67" i="1"/>
  <c r="Y69" i="1"/>
  <c r="Y78" i="1"/>
  <c r="BP71" i="1"/>
  <c r="BN71" i="1"/>
  <c r="Z71" i="1"/>
  <c r="BP75" i="1"/>
  <c r="BN75" i="1"/>
  <c r="Z75" i="1"/>
  <c r="BP88" i="1"/>
  <c r="BN88" i="1"/>
  <c r="Z88" i="1"/>
  <c r="Z90" i="1" s="1"/>
  <c r="BP95" i="1"/>
  <c r="BN95" i="1"/>
  <c r="Z95" i="1"/>
  <c r="BP97" i="1"/>
  <c r="BN97" i="1"/>
  <c r="Z97" i="1"/>
  <c r="BP100" i="1"/>
  <c r="BN100" i="1"/>
  <c r="Z100" i="1"/>
  <c r="BP109" i="1"/>
  <c r="BN109" i="1"/>
  <c r="Z109" i="1"/>
  <c r="Y111" i="1"/>
  <c r="Y116" i="1"/>
  <c r="BP113" i="1"/>
  <c r="BN113" i="1"/>
  <c r="Z113" i="1"/>
  <c r="BP120" i="1"/>
  <c r="BN120" i="1"/>
  <c r="Z120" i="1"/>
  <c r="BP123" i="1"/>
  <c r="BN123" i="1"/>
  <c r="Z123" i="1"/>
  <c r="Y128" i="1"/>
  <c r="BP132" i="1"/>
  <c r="BN132" i="1"/>
  <c r="Z132" i="1"/>
  <c r="Z133" i="1" s="1"/>
  <c r="Y134" i="1"/>
  <c r="G588" i="1"/>
  <c r="Y140" i="1"/>
  <c r="BP137" i="1"/>
  <c r="BN137" i="1"/>
  <c r="Z137" i="1"/>
  <c r="Z139" i="1" s="1"/>
  <c r="BP158" i="1"/>
  <c r="BN158" i="1"/>
  <c r="Z158" i="1"/>
  <c r="Z161" i="1" s="1"/>
  <c r="BP176" i="1"/>
  <c r="BN176" i="1"/>
  <c r="Z176" i="1"/>
  <c r="Z184" i="1" s="1"/>
  <c r="BP181" i="1"/>
  <c r="BN181" i="1"/>
  <c r="Z181" i="1"/>
  <c r="BP194" i="1"/>
  <c r="BN194" i="1"/>
  <c r="Z194" i="1"/>
  <c r="Z195" i="1" s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Z218" i="1" s="1"/>
  <c r="BP214" i="1"/>
  <c r="BN214" i="1"/>
  <c r="Z214" i="1"/>
  <c r="Y218" i="1"/>
  <c r="BP222" i="1"/>
  <c r="BN222" i="1"/>
  <c r="Z222" i="1"/>
  <c r="Z223" i="1" s="1"/>
  <c r="Y224" i="1"/>
  <c r="K588" i="1"/>
  <c r="Y236" i="1"/>
  <c r="BP227" i="1"/>
  <c r="BN227" i="1"/>
  <c r="Z227" i="1"/>
  <c r="BP231" i="1"/>
  <c r="BN231" i="1"/>
  <c r="Z231" i="1"/>
  <c r="Y235" i="1"/>
  <c r="Y241" i="1"/>
  <c r="BP238" i="1"/>
  <c r="BN238" i="1"/>
  <c r="Z238" i="1"/>
  <c r="Z240" i="1" s="1"/>
  <c r="BP247" i="1"/>
  <c r="BN247" i="1"/>
  <c r="Z247" i="1"/>
  <c r="BP261" i="1"/>
  <c r="BN261" i="1"/>
  <c r="Z261" i="1"/>
  <c r="Y263" i="1"/>
  <c r="P588" i="1"/>
  <c r="Y271" i="1"/>
  <c r="BP266" i="1"/>
  <c r="BN266" i="1"/>
  <c r="Z266" i="1"/>
  <c r="BP270" i="1"/>
  <c r="BN270" i="1"/>
  <c r="Z270" i="1"/>
  <c r="Y272" i="1"/>
  <c r="Q588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Y284" i="1"/>
  <c r="BP283" i="1"/>
  <c r="BN283" i="1"/>
  <c r="Z283" i="1"/>
  <c r="Z284" i="1" s="1"/>
  <c r="Y285" i="1"/>
  <c r="R588" i="1"/>
  <c r="Y291" i="1"/>
  <c r="BP288" i="1"/>
  <c r="BN288" i="1"/>
  <c r="Z288" i="1"/>
  <c r="Z290" i="1" s="1"/>
  <c r="BP306" i="1"/>
  <c r="BN306" i="1"/>
  <c r="Z306" i="1"/>
  <c r="BP310" i="1"/>
  <c r="BN310" i="1"/>
  <c r="Z310" i="1"/>
  <c r="Y312" i="1"/>
  <c r="Y319" i="1"/>
  <c r="BP314" i="1"/>
  <c r="BN314" i="1"/>
  <c r="Z314" i="1"/>
  <c r="Y318" i="1"/>
  <c r="BP322" i="1"/>
  <c r="BN322" i="1"/>
  <c r="Z322" i="1"/>
  <c r="Z326" i="1" s="1"/>
  <c r="Y326" i="1"/>
  <c r="BP330" i="1"/>
  <c r="BN330" i="1"/>
  <c r="Z330" i="1"/>
  <c r="Z332" i="1" s="1"/>
  <c r="BP336" i="1"/>
  <c r="BN336" i="1"/>
  <c r="Z336" i="1"/>
  <c r="BP344" i="1"/>
  <c r="BN344" i="1"/>
  <c r="Z344" i="1"/>
  <c r="Y346" i="1"/>
  <c r="U588" i="1"/>
  <c r="Y350" i="1"/>
  <c r="BP349" i="1"/>
  <c r="BN349" i="1"/>
  <c r="Z349" i="1"/>
  <c r="Z350" i="1" s="1"/>
  <c r="Y351" i="1"/>
  <c r="Y356" i="1"/>
  <c r="BP353" i="1"/>
  <c r="BN353" i="1"/>
  <c r="Z353" i="1"/>
  <c r="BP391" i="1"/>
  <c r="BN391" i="1"/>
  <c r="Z391" i="1"/>
  <c r="Y395" i="1"/>
  <c r="BP399" i="1"/>
  <c r="BN399" i="1"/>
  <c r="Z399" i="1"/>
  <c r="Z400" i="1" s="1"/>
  <c r="Y401" i="1"/>
  <c r="Y409" i="1"/>
  <c r="BP403" i="1"/>
  <c r="BN403" i="1"/>
  <c r="Z403" i="1"/>
  <c r="Y408" i="1"/>
  <c r="BP406" i="1"/>
  <c r="BN406" i="1"/>
  <c r="Z406" i="1"/>
  <c r="Y447" i="1"/>
  <c r="BP443" i="1"/>
  <c r="BN443" i="1"/>
  <c r="Z443" i="1"/>
  <c r="Y448" i="1"/>
  <c r="BP452" i="1"/>
  <c r="BN452" i="1"/>
  <c r="Z452" i="1"/>
  <c r="Y454" i="1"/>
  <c r="Y458" i="1"/>
  <c r="BP457" i="1"/>
  <c r="BN457" i="1"/>
  <c r="Z457" i="1"/>
  <c r="Z458" i="1" s="1"/>
  <c r="AA588" i="1"/>
  <c r="Y459" i="1"/>
  <c r="Y462" i="1"/>
  <c r="BP461" i="1"/>
  <c r="BN461" i="1"/>
  <c r="Z461" i="1"/>
  <c r="Z462" i="1" s="1"/>
  <c r="Y463" i="1"/>
  <c r="AB588" i="1"/>
  <c r="Y482" i="1"/>
  <c r="BP467" i="1"/>
  <c r="BN467" i="1"/>
  <c r="Z467" i="1"/>
  <c r="BP471" i="1"/>
  <c r="BN471" i="1"/>
  <c r="Z471" i="1"/>
  <c r="BP474" i="1"/>
  <c r="BN474" i="1"/>
  <c r="Z474" i="1"/>
  <c r="BP481" i="1"/>
  <c r="BN481" i="1"/>
  <c r="Z481" i="1"/>
  <c r="Y483" i="1"/>
  <c r="Y489" i="1"/>
  <c r="BP485" i="1"/>
  <c r="BN485" i="1"/>
  <c r="Z485" i="1"/>
  <c r="Y490" i="1"/>
  <c r="BP487" i="1"/>
  <c r="BN487" i="1"/>
  <c r="Z487" i="1"/>
  <c r="BP498" i="1"/>
  <c r="BN498" i="1"/>
  <c r="Z498" i="1"/>
  <c r="BP502" i="1"/>
  <c r="BN502" i="1"/>
  <c r="Z502" i="1"/>
  <c r="O588" i="1"/>
  <c r="F9" i="1"/>
  <c r="J9" i="1"/>
  <c r="Z22" i="1"/>
  <c r="Z26" i="1" s="1"/>
  <c r="BN22" i="1"/>
  <c r="BP22" i="1"/>
  <c r="Z24" i="1"/>
  <c r="BN24" i="1"/>
  <c r="X582" i="1"/>
  <c r="Y27" i="1"/>
  <c r="C588" i="1"/>
  <c r="Z36" i="1"/>
  <c r="Z40" i="1" s="1"/>
  <c r="BN36" i="1"/>
  <c r="Z38" i="1"/>
  <c r="BN38" i="1"/>
  <c r="Y41" i="1"/>
  <c r="D588" i="1"/>
  <c r="Z49" i="1"/>
  <c r="Z55" i="1" s="1"/>
  <c r="BN49" i="1"/>
  <c r="Z51" i="1"/>
  <c r="BN51" i="1"/>
  <c r="Z53" i="1"/>
  <c r="BN53" i="1"/>
  <c r="Y56" i="1"/>
  <c r="Y62" i="1"/>
  <c r="Z59" i="1"/>
  <c r="Z62" i="1" s="1"/>
  <c r="BN59" i="1"/>
  <c r="Z61" i="1"/>
  <c r="BN61" i="1"/>
  <c r="Y63" i="1"/>
  <c r="Y68" i="1"/>
  <c r="BP65" i="1"/>
  <c r="BN65" i="1"/>
  <c r="Z65" i="1"/>
  <c r="Z68" i="1" s="1"/>
  <c r="BP73" i="1"/>
  <c r="BN73" i="1"/>
  <c r="Z73" i="1"/>
  <c r="Y77" i="1"/>
  <c r="Z83" i="1"/>
  <c r="BP81" i="1"/>
  <c r="BN81" i="1"/>
  <c r="Z81" i="1"/>
  <c r="Y90" i="1"/>
  <c r="BP94" i="1"/>
  <c r="BN94" i="1"/>
  <c r="Z94" i="1"/>
  <c r="Z102" i="1" s="1"/>
  <c r="BP96" i="1"/>
  <c r="BN96" i="1"/>
  <c r="Z96" i="1"/>
  <c r="BP98" i="1"/>
  <c r="BN98" i="1"/>
  <c r="Z98" i="1"/>
  <c r="Y102" i="1"/>
  <c r="BP107" i="1"/>
  <c r="BN107" i="1"/>
  <c r="Z107" i="1"/>
  <c r="Z110" i="1" s="1"/>
  <c r="BP115" i="1"/>
  <c r="BN115" i="1"/>
  <c r="Z115" i="1"/>
  <c r="Y117" i="1"/>
  <c r="Y129" i="1"/>
  <c r="BP119" i="1"/>
  <c r="BN119" i="1"/>
  <c r="Z119" i="1"/>
  <c r="BP122" i="1"/>
  <c r="BN122" i="1"/>
  <c r="Z122" i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BP160" i="1"/>
  <c r="BN160" i="1"/>
  <c r="Z160" i="1"/>
  <c r="Y162" i="1"/>
  <c r="Y167" i="1"/>
  <c r="BP164" i="1"/>
  <c r="BN164" i="1"/>
  <c r="Z164" i="1"/>
  <c r="Z166" i="1" s="1"/>
  <c r="Y184" i="1"/>
  <c r="BP178" i="1"/>
  <c r="BN178" i="1"/>
  <c r="Z178" i="1"/>
  <c r="BP183" i="1"/>
  <c r="BN183" i="1"/>
  <c r="Z183" i="1"/>
  <c r="Y185" i="1"/>
  <c r="J588" i="1"/>
  <c r="Y191" i="1"/>
  <c r="BP188" i="1"/>
  <c r="BN188" i="1"/>
  <c r="Z188" i="1"/>
  <c r="Z190" i="1" s="1"/>
  <c r="Y195" i="1"/>
  <c r="BP200" i="1"/>
  <c r="BN200" i="1"/>
  <c r="Z200" i="1"/>
  <c r="BP204" i="1"/>
  <c r="BN204" i="1"/>
  <c r="Z204" i="1"/>
  <c r="Y219" i="1"/>
  <c r="BP212" i="1"/>
  <c r="BN212" i="1"/>
  <c r="Z212" i="1"/>
  <c r="BP216" i="1"/>
  <c r="BN216" i="1"/>
  <c r="Z216" i="1"/>
  <c r="Y223" i="1"/>
  <c r="BP229" i="1"/>
  <c r="BN229" i="1"/>
  <c r="Z229" i="1"/>
  <c r="BP233" i="1"/>
  <c r="BN233" i="1"/>
  <c r="Z233" i="1"/>
  <c r="Y240" i="1"/>
  <c r="BP245" i="1"/>
  <c r="BN245" i="1"/>
  <c r="Z245" i="1"/>
  <c r="Z250" i="1" s="1"/>
  <c r="BP249" i="1"/>
  <c r="BN249" i="1"/>
  <c r="Z249" i="1"/>
  <c r="Y251" i="1"/>
  <c r="M588" i="1"/>
  <c r="Y255" i="1"/>
  <c r="BP254" i="1"/>
  <c r="BN254" i="1"/>
  <c r="Z254" i="1"/>
  <c r="Z255" i="1" s="1"/>
  <c r="Y256" i="1"/>
  <c r="Y262" i="1"/>
  <c r="BP259" i="1"/>
  <c r="BN259" i="1"/>
  <c r="Z259" i="1"/>
  <c r="Z262" i="1" s="1"/>
  <c r="BP268" i="1"/>
  <c r="BN268" i="1"/>
  <c r="Z268" i="1"/>
  <c r="Y290" i="1"/>
  <c r="BP299" i="1"/>
  <c r="BN299" i="1"/>
  <c r="Z299" i="1"/>
  <c r="Z300" i="1" s="1"/>
  <c r="Y301" i="1"/>
  <c r="T588" i="1"/>
  <c r="Y311" i="1"/>
  <c r="BP304" i="1"/>
  <c r="BN304" i="1"/>
  <c r="Z304" i="1"/>
  <c r="Z311" i="1" s="1"/>
  <c r="BP308" i="1"/>
  <c r="BN308" i="1"/>
  <c r="Z308" i="1"/>
  <c r="BP316" i="1"/>
  <c r="BN316" i="1"/>
  <c r="Z316" i="1"/>
  <c r="Y327" i="1"/>
  <c r="BP324" i="1"/>
  <c r="BN324" i="1"/>
  <c r="Z324" i="1"/>
  <c r="Y333" i="1"/>
  <c r="Y332" i="1"/>
  <c r="Y339" i="1"/>
  <c r="BP335" i="1"/>
  <c r="BN335" i="1"/>
  <c r="Z335" i="1"/>
  <c r="Z339" i="1" s="1"/>
  <c r="BP338" i="1"/>
  <c r="BN338" i="1"/>
  <c r="Z338" i="1"/>
  <c r="Y340" i="1"/>
  <c r="Y345" i="1"/>
  <c r="BP342" i="1"/>
  <c r="BN342" i="1"/>
  <c r="Z342" i="1"/>
  <c r="Z345" i="1" s="1"/>
  <c r="BP355" i="1"/>
  <c r="BN355" i="1"/>
  <c r="Z355" i="1"/>
  <c r="Y357" i="1"/>
  <c r="V588" i="1"/>
  <c r="Y372" i="1"/>
  <c r="BP361" i="1"/>
  <c r="Y371" i="1"/>
  <c r="BN361" i="1"/>
  <c r="Z361" i="1"/>
  <c r="BP365" i="1"/>
  <c r="BN365" i="1"/>
  <c r="Z365" i="1"/>
  <c r="BP369" i="1"/>
  <c r="BN369" i="1"/>
  <c r="Z369" i="1"/>
  <c r="BP422" i="1"/>
  <c r="BN422" i="1"/>
  <c r="Z422" i="1"/>
  <c r="BP427" i="1"/>
  <c r="BN427" i="1"/>
  <c r="Z427" i="1"/>
  <c r="BP514" i="1"/>
  <c r="BN514" i="1"/>
  <c r="Z514" i="1"/>
  <c r="Y516" i="1"/>
  <c r="Y534" i="1"/>
  <c r="BP529" i="1"/>
  <c r="BN529" i="1"/>
  <c r="Z529" i="1"/>
  <c r="AC588" i="1"/>
  <c r="BP531" i="1"/>
  <c r="BN531" i="1"/>
  <c r="Z531" i="1"/>
  <c r="BP533" i="1"/>
  <c r="BN533" i="1"/>
  <c r="Z533" i="1"/>
  <c r="Y535" i="1"/>
  <c r="Y553" i="1"/>
  <c r="BP547" i="1"/>
  <c r="BN547" i="1"/>
  <c r="Z547" i="1"/>
  <c r="Y554" i="1"/>
  <c r="BP549" i="1"/>
  <c r="BN549" i="1"/>
  <c r="Z549" i="1"/>
  <c r="BP551" i="1"/>
  <c r="BN551" i="1"/>
  <c r="Z551" i="1"/>
  <c r="BP567" i="1"/>
  <c r="BN567" i="1"/>
  <c r="Z567" i="1"/>
  <c r="Y569" i="1"/>
  <c r="Y576" i="1"/>
  <c r="BP575" i="1"/>
  <c r="BN575" i="1"/>
  <c r="Z575" i="1"/>
  <c r="Z576" i="1" s="1"/>
  <c r="Y577" i="1"/>
  <c r="F588" i="1"/>
  <c r="W588" i="1"/>
  <c r="E588" i="1"/>
  <c r="Y91" i="1"/>
  <c r="H588" i="1"/>
  <c r="Y155" i="1"/>
  <c r="I588" i="1"/>
  <c r="Y173" i="1"/>
  <c r="L588" i="1"/>
  <c r="Y250" i="1"/>
  <c r="Y296" i="1"/>
  <c r="BP363" i="1"/>
  <c r="BN363" i="1"/>
  <c r="Z363" i="1"/>
  <c r="BP367" i="1"/>
  <c r="BN367" i="1"/>
  <c r="Z367" i="1"/>
  <c r="BP375" i="1"/>
  <c r="BN375" i="1"/>
  <c r="Z375" i="1"/>
  <c r="Z376" i="1" s="1"/>
  <c r="Y377" i="1"/>
  <c r="Y385" i="1"/>
  <c r="BP384" i="1"/>
  <c r="BN384" i="1"/>
  <c r="Z384" i="1"/>
  <c r="Z385" i="1" s="1"/>
  <c r="Y386" i="1"/>
  <c r="Y396" i="1"/>
  <c r="BP389" i="1"/>
  <c r="BN389" i="1"/>
  <c r="Z389" i="1"/>
  <c r="Z395" i="1" s="1"/>
  <c r="BP393" i="1"/>
  <c r="BN393" i="1"/>
  <c r="Z393" i="1"/>
  <c r="Y400" i="1"/>
  <c r="BP404" i="1"/>
  <c r="BN404" i="1"/>
  <c r="Z404" i="1"/>
  <c r="Y412" i="1"/>
  <c r="BP411" i="1"/>
  <c r="BN411" i="1"/>
  <c r="Z411" i="1"/>
  <c r="Z412" i="1" s="1"/>
  <c r="Y413" i="1"/>
  <c r="BP421" i="1"/>
  <c r="BN421" i="1"/>
  <c r="Z421" i="1"/>
  <c r="Z429" i="1" s="1"/>
  <c r="BP424" i="1"/>
  <c r="BN424" i="1"/>
  <c r="Z424" i="1"/>
  <c r="Y429" i="1"/>
  <c r="BP433" i="1"/>
  <c r="BN433" i="1"/>
  <c r="Z433" i="1"/>
  <c r="Z434" i="1" s="1"/>
  <c r="Y435" i="1"/>
  <c r="Y588" i="1"/>
  <c r="Y441" i="1"/>
  <c r="BP438" i="1"/>
  <c r="BN438" i="1"/>
  <c r="Z438" i="1"/>
  <c r="Z440" i="1" s="1"/>
  <c r="BP446" i="1"/>
  <c r="BN446" i="1"/>
  <c r="Z446" i="1"/>
  <c r="Z588" i="1"/>
  <c r="Y453" i="1"/>
  <c r="BP451" i="1"/>
  <c r="BN451" i="1"/>
  <c r="Z451" i="1"/>
  <c r="Z453" i="1" s="1"/>
  <c r="BP469" i="1"/>
  <c r="BN469" i="1"/>
  <c r="Z469" i="1"/>
  <c r="BP472" i="1"/>
  <c r="BN472" i="1"/>
  <c r="Z472" i="1"/>
  <c r="BP479" i="1"/>
  <c r="BN479" i="1"/>
  <c r="Z479" i="1"/>
  <c r="BP486" i="1"/>
  <c r="BN486" i="1"/>
  <c r="Z486" i="1"/>
  <c r="BP488" i="1"/>
  <c r="BN488" i="1"/>
  <c r="Z488" i="1"/>
  <c r="BP497" i="1"/>
  <c r="BN497" i="1"/>
  <c r="Z497" i="1"/>
  <c r="Z504" i="1" s="1"/>
  <c r="BP501" i="1"/>
  <c r="BN501" i="1"/>
  <c r="Z501" i="1"/>
  <c r="Y504" i="1"/>
  <c r="BP508" i="1"/>
  <c r="BN508" i="1"/>
  <c r="Z508" i="1"/>
  <c r="Z510" i="1" s="1"/>
  <c r="X588" i="1"/>
  <c r="Y430" i="1"/>
  <c r="Y510" i="1"/>
  <c r="BP509" i="1"/>
  <c r="BN509" i="1"/>
  <c r="Z509" i="1"/>
  <c r="Y511" i="1"/>
  <c r="Y515" i="1"/>
  <c r="BP513" i="1"/>
  <c r="BN513" i="1"/>
  <c r="Z513" i="1"/>
  <c r="Z515" i="1" s="1"/>
  <c r="BP530" i="1"/>
  <c r="BN530" i="1"/>
  <c r="Z530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AD588" i="1"/>
  <c r="Y568" i="1"/>
  <c r="BP566" i="1"/>
  <c r="BN566" i="1"/>
  <c r="Z566" i="1"/>
  <c r="Z568" i="1" s="1"/>
  <c r="Z553" i="1" l="1"/>
  <c r="Z534" i="1"/>
  <c r="Z371" i="1"/>
  <c r="Z128" i="1"/>
  <c r="Y579" i="1"/>
  <c r="Y581" i="1" s="1"/>
  <c r="Z447" i="1"/>
  <c r="Z408" i="1"/>
  <c r="Z356" i="1"/>
  <c r="Z206" i="1"/>
  <c r="Y578" i="1"/>
  <c r="Y580" i="1"/>
  <c r="Z489" i="1"/>
  <c r="Z482" i="1"/>
  <c r="Z318" i="1"/>
  <c r="Z271" i="1"/>
  <c r="Z235" i="1"/>
  <c r="Z116" i="1"/>
  <c r="Z77" i="1"/>
  <c r="Z583" i="1" s="1"/>
  <c r="Y582" i="1"/>
</calcChain>
</file>

<file path=xl/sharedStrings.xml><?xml version="1.0" encoding="utf-8"?>
<sst xmlns="http://schemas.openxmlformats.org/spreadsheetml/2006/main" count="2708" uniqueCount="971">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</sst>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5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4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/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19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21</v>
      </c>
      <c r="Q10" s="865"/>
      <c r="R10" s="866"/>
      <c r="U10" s="24" t="s">
        <v>22</v>
      </c>
      <c r="V10" s="719" t="s">
        <v>23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2"/>
      <c r="R11" s="803"/>
      <c r="U11" s="24" t="s">
        <v>26</v>
      </c>
      <c r="V11" s="1014" t="s">
        <v>27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28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29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30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31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32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33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34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20" t="s">
        <v>37</v>
      </c>
      <c r="D17" s="712" t="s">
        <v>38</v>
      </c>
      <c r="E17" s="781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80"/>
      <c r="R17" s="780"/>
      <c r="S17" s="780"/>
      <c r="T17" s="781"/>
      <c r="U17" s="1046" t="s">
        <v>50</v>
      </c>
      <c r="V17" s="776"/>
      <c r="W17" s="712" t="s">
        <v>51</v>
      </c>
      <c r="X17" s="712" t="s">
        <v>52</v>
      </c>
      <c r="Y17" s="1047" t="s">
        <v>53</v>
      </c>
      <c r="Z17" s="946" t="s">
        <v>54</v>
      </c>
      <c r="AA17" s="922" t="s">
        <v>55</v>
      </c>
      <c r="AB17" s="922" t="s">
        <v>56</v>
      </c>
      <c r="AC17" s="922" t="s">
        <v>57</v>
      </c>
      <c r="AD17" s="922" t="s">
        <v>58</v>
      </c>
      <c r="AE17" s="1008"/>
      <c r="AF17" s="1009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60</v>
      </c>
      <c r="V18" s="67" t="s">
        <v>61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62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63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81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88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89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68</v>
      </c>
      <c r="X35" s="669">
        <v>314</v>
      </c>
      <c r="Y35" s="670">
        <f>IFERROR(IF(X35="",0,CEILING((X35/$H35),1)*$H35),"")</f>
        <v>324</v>
      </c>
      <c r="Z35" s="36">
        <f>IFERROR(IF(Y35=0,"",ROUNDUP(Y35/H35,0)*0.01898),"")</f>
        <v>0.56940000000000002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326.64722222222218</v>
      </c>
      <c r="BN35" s="64">
        <f>IFERROR(Y35*I35/H35,"0")</f>
        <v>337.04999999999995</v>
      </c>
      <c r="BO35" s="64">
        <f>IFERROR(1/J35*(X35/H35),"0")</f>
        <v>0.45428240740740738</v>
      </c>
      <c r="BP35" s="64">
        <f>IFERROR(1/J35*(Y35/H35),"0")</f>
        <v>0.46874999999999994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29.074074074074073</v>
      </c>
      <c r="Y40" s="671">
        <f>IFERROR(Y35/H35,"0")+IFERROR(Y36/H36,"0")+IFERROR(Y37/H37,"0")+IFERROR(Y38/H38,"0")+IFERROR(Y39/H39,"0")</f>
        <v>29.999999999999996</v>
      </c>
      <c r="Z40" s="671">
        <f>IFERROR(IF(Z35="",0,Z35),"0")+IFERROR(IF(Z36="",0,Z36),"0")+IFERROR(IF(Z37="",0,Z37),"0")+IFERROR(IF(Z38="",0,Z38),"0")+IFERROR(IF(Z39="",0,Z39),"0")</f>
        <v>0.56940000000000002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314</v>
      </c>
      <c r="Y41" s="671">
        <f>IFERROR(SUM(Y35:Y39),"0")</f>
        <v>324</v>
      </c>
      <c r="Z41" s="37"/>
      <c r="AA41" s="672"/>
      <c r="AB41" s="672"/>
      <c r="AC41" s="672"/>
    </row>
    <row r="42" spans="1:68" ht="14.25" customHeight="1" x14ac:dyDescent="0.25">
      <c r="A42" s="686" t="s">
        <v>63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109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89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68</v>
      </c>
      <c r="X52" s="669">
        <v>51</v>
      </c>
      <c r="Y52" s="670">
        <f t="shared" si="0"/>
        <v>52</v>
      </c>
      <c r="Z52" s="36">
        <f>IFERROR(IF(Y52=0,"",ROUNDUP(Y52/H52,0)*0.00902),"")</f>
        <v>0.11726</v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53.677500000000002</v>
      </c>
      <c r="BN52" s="64">
        <f t="shared" si="2"/>
        <v>54.73</v>
      </c>
      <c r="BO52" s="64">
        <f t="shared" si="3"/>
        <v>9.6590909090909088E-2</v>
      </c>
      <c r="BP52" s="64">
        <f t="shared" si="4"/>
        <v>9.8484848484848481E-2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12.75</v>
      </c>
      <c r="Y55" s="671">
        <f>IFERROR(Y48/H48,"0")+IFERROR(Y49/H49,"0")+IFERROR(Y50/H50,"0")+IFERROR(Y51/H51,"0")+IFERROR(Y52/H52,"0")+IFERROR(Y53/H53,"0")+IFERROR(Y54/H54,"0")</f>
        <v>13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0.11726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51</v>
      </c>
      <c r="Y56" s="671">
        <f>IFERROR(SUM(Y48:Y54),"0")</f>
        <v>52</v>
      </c>
      <c r="Z56" s="37"/>
      <c r="AA56" s="672"/>
      <c r="AB56" s="672"/>
      <c r="AC56" s="672"/>
    </row>
    <row r="57" spans="1:68" ht="14.25" customHeight="1" x14ac:dyDescent="0.25">
      <c r="A57" s="686" t="s">
        <v>130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68</v>
      </c>
      <c r="X58" s="669">
        <v>62</v>
      </c>
      <c r="Y58" s="670">
        <f>IFERROR(IF(X58="",0,CEILING((X58/$H58),1)*$H58),"")</f>
        <v>64.800000000000011</v>
      </c>
      <c r="Z58" s="36">
        <f>IFERROR(IF(Y58=0,"",ROUNDUP(Y58/H58,0)*0.01898),"")</f>
        <v>0.11388000000000001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64.497222222222206</v>
      </c>
      <c r="BN58" s="64">
        <f>IFERROR(Y58*I58/H58,"0")</f>
        <v>67.410000000000011</v>
      </c>
      <c r="BO58" s="64">
        <f>IFERROR(1/J58*(X58/H58),"0")</f>
        <v>8.969907407407407E-2</v>
      </c>
      <c r="BP58" s="64">
        <f>IFERROR(1/J58*(Y58/H58),"0")</f>
        <v>9.3750000000000014E-2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5.7407407407407405</v>
      </c>
      <c r="Y62" s="671">
        <f>IFERROR(Y58/H58,"0")+IFERROR(Y59/H59,"0")+IFERROR(Y60/H60,"0")+IFERROR(Y61/H61,"0")</f>
        <v>6.0000000000000009</v>
      </c>
      <c r="Z62" s="671">
        <f>IFERROR(IF(Z58="",0,Z58),"0")+IFERROR(IF(Z59="",0,Z59),"0")+IFERROR(IF(Z60="",0,Z60),"0")+IFERROR(IF(Z61="",0,Z61),"0")</f>
        <v>0.11388000000000001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62</v>
      </c>
      <c r="Y63" s="671">
        <f>IFERROR(SUM(Y58:Y61),"0")</f>
        <v>64.800000000000011</v>
      </c>
      <c r="Z63" s="37"/>
      <c r="AA63" s="672"/>
      <c r="AB63" s="672"/>
      <c r="AC63" s="672"/>
    </row>
    <row r="64" spans="1:68" ht="14.25" customHeight="1" x14ac:dyDescent="0.25">
      <c r="A64" s="686" t="s">
        <v>141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63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68</v>
      </c>
      <c r="X72" s="669">
        <v>4</v>
      </c>
      <c r="Y72" s="670">
        <f t="shared" si="5"/>
        <v>8.4</v>
      </c>
      <c r="Z72" s="36">
        <f>IFERROR(IF(Y72=0,"",ROUNDUP(Y72/H72,0)*0.01898),"")</f>
        <v>1.898E-2</v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4.2071428571428573</v>
      </c>
      <c r="BN72" s="64">
        <f t="shared" si="7"/>
        <v>8.8350000000000009</v>
      </c>
      <c r="BO72" s="64">
        <f t="shared" si="8"/>
        <v>7.4404761904761901E-3</v>
      </c>
      <c r="BP72" s="64">
        <f t="shared" si="9"/>
        <v>1.5625E-2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0.47619047619047616</v>
      </c>
      <c r="Y77" s="671">
        <f>IFERROR(Y71/H71,"0")+IFERROR(Y72/H72,"0")+IFERROR(Y73/H73,"0")+IFERROR(Y74/H74,"0")+IFERROR(Y75/H75,"0")+IFERROR(Y76/H76,"0")</f>
        <v>1</v>
      </c>
      <c r="Z77" s="671">
        <f>IFERROR(IF(Z71="",0,Z71),"0")+IFERROR(IF(Z72="",0,Z72),"0")+IFERROR(IF(Z73="",0,Z73),"0")+IFERROR(IF(Z74="",0,Z74),"0")+IFERROR(IF(Z75="",0,Z75),"0")+IFERROR(IF(Z76="",0,Z76),"0")</f>
        <v>1.898E-2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4</v>
      </c>
      <c r="Y78" s="671">
        <f>IFERROR(SUM(Y71:Y76),"0")</f>
        <v>8.4</v>
      </c>
      <c r="Z78" s="37"/>
      <c r="AA78" s="672"/>
      <c r="AB78" s="672"/>
      <c r="AC78" s="672"/>
    </row>
    <row r="79" spans="1:68" ht="14.25" customHeight="1" x14ac:dyDescent="0.25">
      <c r="A79" s="686" t="s">
        <v>167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68</v>
      </c>
      <c r="X81" s="669">
        <v>12</v>
      </c>
      <c r="Y81" s="670">
        <f>IFERROR(IF(X81="",0,CEILING((X81/$H81),1)*$H81),"")</f>
        <v>16.8</v>
      </c>
      <c r="Z81" s="36">
        <f>IFERROR(IF(Y81=0,"",ROUNDUP(Y81/H81,0)*0.01898),"")</f>
        <v>3.7960000000000001E-2</v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12.741428571428571</v>
      </c>
      <c r="BN81" s="64">
        <f>IFERROR(Y81*I81/H81,"0")</f>
        <v>17.838000000000001</v>
      </c>
      <c r="BO81" s="64">
        <f>IFERROR(1/J81*(X81/H81),"0")</f>
        <v>2.2321428571428572E-2</v>
      </c>
      <c r="BP81" s="64">
        <f>IFERROR(1/J81*(Y81/H81),"0")</f>
        <v>3.125E-2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1.4285714285714286</v>
      </c>
      <c r="Y83" s="671">
        <f>IFERROR(Y80/H80,"0")+IFERROR(Y81/H81,"0")+IFERROR(Y82/H82,"0")</f>
        <v>2</v>
      </c>
      <c r="Z83" s="671">
        <f>IFERROR(IF(Z80="",0,Z80),"0")+IFERROR(IF(Z81="",0,Z81),"0")+IFERROR(IF(Z82="",0,Z82),"0")</f>
        <v>3.7960000000000001E-2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12</v>
      </c>
      <c r="Y84" s="671">
        <f>IFERROR(SUM(Y80:Y82),"0")</f>
        <v>16.8</v>
      </c>
      <c r="Z84" s="37"/>
      <c r="AA84" s="672"/>
      <c r="AB84" s="672"/>
      <c r="AC84" s="672"/>
    </row>
    <row r="85" spans="1:68" ht="16.5" customHeight="1" x14ac:dyDescent="0.25">
      <c r="A85" s="708" t="s">
        <v>175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89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68</v>
      </c>
      <c r="X87" s="669">
        <v>1100</v>
      </c>
      <c r="Y87" s="670">
        <f>IFERROR(IF(X87="",0,CEILING((X87/$H87),1)*$H87),"")</f>
        <v>1101.6000000000001</v>
      </c>
      <c r="Z87" s="36">
        <f>IFERROR(IF(Y87=0,"",ROUNDUP(Y87/H87,0)*0.01898),"")</f>
        <v>1.9359600000000001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1144.3055555555554</v>
      </c>
      <c r="BN87" s="64">
        <f>IFERROR(Y87*I87/H87,"0")</f>
        <v>1145.97</v>
      </c>
      <c r="BO87" s="64">
        <f>IFERROR(1/J87*(X87/H87),"0")</f>
        <v>1.5914351851851851</v>
      </c>
      <c r="BP87" s="64">
        <f>IFERROR(1/J87*(Y87/H87),"0")</f>
        <v>1.59375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68</v>
      </c>
      <c r="X89" s="669">
        <v>2</v>
      </c>
      <c r="Y89" s="670">
        <f>IFERROR(IF(X89="",0,CEILING((X89/$H89),1)*$H89),"")</f>
        <v>4.5</v>
      </c>
      <c r="Z89" s="36">
        <f>IFERROR(IF(Y89=0,"",ROUNDUP(Y89/H89,0)*0.00902),"")</f>
        <v>9.0200000000000002E-3</v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2.0933333333333333</v>
      </c>
      <c r="BN89" s="64">
        <f>IFERROR(Y89*I89/H89,"0")</f>
        <v>4.71</v>
      </c>
      <c r="BO89" s="64">
        <f>IFERROR(1/J89*(X89/H89),"0")</f>
        <v>3.3670033670033669E-3</v>
      </c>
      <c r="BP89" s="64">
        <f>IFERROR(1/J89*(Y89/H89),"0")</f>
        <v>7.575757575757576E-3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102.29629629629629</v>
      </c>
      <c r="Y90" s="671">
        <f>IFERROR(Y87/H87,"0")+IFERROR(Y88/H88,"0")+IFERROR(Y89/H89,"0")</f>
        <v>103</v>
      </c>
      <c r="Z90" s="671">
        <f>IFERROR(IF(Z87="",0,Z87),"0")+IFERROR(IF(Z88="",0,Z88),"0")+IFERROR(IF(Z89="",0,Z89),"0")</f>
        <v>1.9449800000000002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1102</v>
      </c>
      <c r="Y91" s="671">
        <f>IFERROR(SUM(Y87:Y89),"0")</f>
        <v>1106.1000000000001</v>
      </c>
      <c r="Z91" s="37"/>
      <c r="AA91" s="672"/>
      <c r="AB91" s="672"/>
      <c r="AC91" s="672"/>
    </row>
    <row r="92" spans="1:68" ht="14.25" customHeight="1" x14ac:dyDescent="0.25">
      <c r="A92" s="686" t="s">
        <v>63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9" t="s">
        <v>189</v>
      </c>
      <c r="Q95" s="676"/>
      <c r="R95" s="676"/>
      <c r="S95" s="676"/>
      <c r="T95" s="677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1" t="s">
        <v>193</v>
      </c>
      <c r="Q96" s="676"/>
      <c r="R96" s="676"/>
      <c r="S96" s="676"/>
      <c r="T96" s="677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73" t="s">
        <v>197</v>
      </c>
      <c r="Q97" s="676"/>
      <c r="R97" s="676"/>
      <c r="S97" s="676"/>
      <c r="T97" s="677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49" t="s">
        <v>199</v>
      </c>
      <c r="Q98" s="676"/>
      <c r="R98" s="676"/>
      <c r="S98" s="676"/>
      <c r="T98" s="677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0</v>
      </c>
      <c r="Y102" s="671">
        <f>IFERROR(Y93/H93,"0")+IFERROR(Y94/H94,"0")+IFERROR(Y95/H95,"0")+IFERROR(Y96/H96,"0")+IFERROR(Y97/H97,"0")+IFERROR(Y98/H98,"0")+IFERROR(Y99/H99,"0")+IFERROR(Y100/H100,"0")+IFERROR(Y101/H101,"0")</f>
        <v>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0</v>
      </c>
      <c r="Y103" s="671">
        <f>IFERROR(SUM(Y93:Y101),"0")</f>
        <v>0</v>
      </c>
      <c r="Z103" s="37"/>
      <c r="AA103" s="672"/>
      <c r="AB103" s="672"/>
      <c r="AC103" s="672"/>
    </row>
    <row r="104" spans="1:68" ht="16.5" customHeight="1" x14ac:dyDescent="0.25">
      <c r="A104" s="708" t="s">
        <v>206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89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68</v>
      </c>
      <c r="X106" s="669">
        <v>470</v>
      </c>
      <c r="Y106" s="670">
        <f>IFERROR(IF(X106="",0,CEILING((X106/$H106),1)*$H106),"")</f>
        <v>475.20000000000005</v>
      </c>
      <c r="Z106" s="36">
        <f>IFERROR(IF(Y106=0,"",ROUNDUP(Y106/H106,0)*0.01898),"")</f>
        <v>0.83511999999999997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488.93055555555549</v>
      </c>
      <c r="BN106" s="64">
        <f>IFERROR(Y106*I106/H106,"0")</f>
        <v>494.34</v>
      </c>
      <c r="BO106" s="64">
        <f>IFERROR(1/J106*(X106/H106),"0")</f>
        <v>0.67997685185185186</v>
      </c>
      <c r="BP106" s="64">
        <f>IFERROR(1/J106*(Y106/H106),"0")</f>
        <v>0.6875</v>
      </c>
    </row>
    <row r="107" spans="1:68" ht="16.5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43.518518518518519</v>
      </c>
      <c r="Y110" s="671">
        <f>IFERROR(Y106/H106,"0")+IFERROR(Y107/H107,"0")+IFERROR(Y108/H108,"0")+IFERROR(Y109/H109,"0")</f>
        <v>44</v>
      </c>
      <c r="Z110" s="671">
        <f>IFERROR(IF(Z106="",0,Z106),"0")+IFERROR(IF(Z107="",0,Z107),"0")+IFERROR(IF(Z108="",0,Z108),"0")+IFERROR(IF(Z109="",0,Z109),"0")</f>
        <v>0.83511999999999997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470</v>
      </c>
      <c r="Y111" s="671">
        <f>IFERROR(SUM(Y106:Y109),"0")</f>
        <v>475.20000000000005</v>
      </c>
      <c r="Z111" s="37"/>
      <c r="AA111" s="672"/>
      <c r="AB111" s="672"/>
      <c r="AC111" s="672"/>
    </row>
    <row r="112" spans="1:68" ht="14.25" customHeight="1" x14ac:dyDescent="0.25">
      <c r="A112" s="686" t="s">
        <v>130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68</v>
      </c>
      <c r="X115" s="669">
        <v>5</v>
      </c>
      <c r="Y115" s="670">
        <f>IFERROR(IF(X115="",0,CEILING((X115/$H115),1)*$H115),"")</f>
        <v>7.1999999999999993</v>
      </c>
      <c r="Z115" s="36">
        <f>IFERROR(IF(Y115=0,"",ROUNDUP(Y115/H115,0)*0.00651),"")</f>
        <v>1.9529999999999999E-2</v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5.375</v>
      </c>
      <c r="BN115" s="64">
        <f>IFERROR(Y115*I115/H115,"0")</f>
        <v>7.7399999999999993</v>
      </c>
      <c r="BO115" s="64">
        <f>IFERROR(1/J115*(X115/H115),"0")</f>
        <v>1.1446886446886448E-2</v>
      </c>
      <c r="BP115" s="64">
        <f>IFERROR(1/J115*(Y115/H115),"0")</f>
        <v>1.6483516483516484E-2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2.0833333333333335</v>
      </c>
      <c r="Y116" s="671">
        <f>IFERROR(Y113/H113,"0")+IFERROR(Y114/H114,"0")+IFERROR(Y115/H115,"0")</f>
        <v>3</v>
      </c>
      <c r="Z116" s="671">
        <f>IFERROR(IF(Z113="",0,Z113),"0")+IFERROR(IF(Z114="",0,Z114),"0")+IFERROR(IF(Z115="",0,Z115),"0")</f>
        <v>1.9529999999999999E-2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5</v>
      </c>
      <c r="Y117" s="671">
        <f>IFERROR(SUM(Y113:Y115),"0")</f>
        <v>7.1999999999999993</v>
      </c>
      <c r="Z117" s="37"/>
      <c r="AA117" s="672"/>
      <c r="AB117" s="672"/>
      <c r="AC117" s="672"/>
    </row>
    <row r="118" spans="1:68" ht="14.25" customHeight="1" x14ac:dyDescent="0.25">
      <c r="A118" s="686" t="s">
        <v>63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4" t="s">
        <v>227</v>
      </c>
      <c r="Q120" s="676"/>
      <c r="R120" s="676"/>
      <c r="S120" s="676"/>
      <c r="T120" s="677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68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1026" t="s">
        <v>234</v>
      </c>
      <c r="Q123" s="676"/>
      <c r="R123" s="676"/>
      <c r="S123" s="676"/>
      <c r="T123" s="677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68</v>
      </c>
      <c r="X124" s="669">
        <v>240</v>
      </c>
      <c r="Y124" s="670">
        <f t="shared" si="15"/>
        <v>240.3</v>
      </c>
      <c r="Z124" s="36">
        <f t="shared" si="20"/>
        <v>0.57938999999999996</v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262.39999999999998</v>
      </c>
      <c r="BN124" s="64">
        <f t="shared" si="17"/>
        <v>262.72799999999995</v>
      </c>
      <c r="BO124" s="64">
        <f t="shared" si="18"/>
        <v>0.48840048840048844</v>
      </c>
      <c r="BP124" s="64">
        <f t="shared" si="19"/>
        <v>0.48901098901098905</v>
      </c>
    </row>
    <row r="125" spans="1:68" ht="27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4" t="s">
        <v>238</v>
      </c>
      <c r="Q125" s="676"/>
      <c r="R125" s="676"/>
      <c r="S125" s="676"/>
      <c r="T125" s="677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88.888888888888886</v>
      </c>
      <c r="Y128" s="671">
        <f>IFERROR(Y119/H119,"0")+IFERROR(Y120/H120,"0")+IFERROR(Y121/H121,"0")+IFERROR(Y122/H122,"0")+IFERROR(Y123/H123,"0")+IFERROR(Y124/H124,"0")+IFERROR(Y125/H125,"0")+IFERROR(Y126/H126,"0")+IFERROR(Y127/H127,"0")</f>
        <v>89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0.57938999999999996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240</v>
      </c>
      <c r="Y129" s="671">
        <f>IFERROR(SUM(Y119:Y127),"0")</f>
        <v>240.3</v>
      </c>
      <c r="Z129" s="37"/>
      <c r="AA129" s="672"/>
      <c r="AB129" s="672"/>
      <c r="AC129" s="672"/>
    </row>
    <row r="130" spans="1:68" ht="14.25" customHeight="1" x14ac:dyDescent="0.25">
      <c r="A130" s="686" t="s">
        <v>167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251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89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141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63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87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89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141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63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284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130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141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68</v>
      </c>
      <c r="X175" s="669">
        <v>43</v>
      </c>
      <c r="Y175" s="670">
        <f t="shared" ref="Y175:Y183" si="21">IFERROR(IF(X175="",0,CEILING((X175/$H175),1)*$H175),"")</f>
        <v>46.2</v>
      </c>
      <c r="Z175" s="36">
        <f>IFERROR(IF(Y175=0,"",ROUNDUP(Y175/H175,0)*0.00902),"")</f>
        <v>9.9220000000000003E-2</v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45.764285714285705</v>
      </c>
      <c r="BN175" s="64">
        <f t="shared" ref="BN175:BN183" si="23">IFERROR(Y175*I175/H175,"0")</f>
        <v>49.17</v>
      </c>
      <c r="BO175" s="64">
        <f t="shared" ref="BO175:BO183" si="24">IFERROR(1/J175*(X175/H175),"0")</f>
        <v>7.7561327561327553E-2</v>
      </c>
      <c r="BP175" s="64">
        <f t="shared" ref="BP175:BP183" si="25">IFERROR(1/J175*(Y175/H175),"0")</f>
        <v>8.3333333333333343E-2</v>
      </c>
    </row>
    <row r="176" spans="1:68" ht="27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68</v>
      </c>
      <c r="X177" s="669">
        <v>16</v>
      </c>
      <c r="Y177" s="670">
        <f t="shared" si="21"/>
        <v>16.8</v>
      </c>
      <c r="Z177" s="36">
        <f>IFERROR(IF(Y177=0,"",ROUNDUP(Y177/H177,0)*0.00902),"")</f>
        <v>3.6080000000000001E-2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16.8</v>
      </c>
      <c r="BN177" s="64">
        <f t="shared" si="23"/>
        <v>17.64</v>
      </c>
      <c r="BO177" s="64">
        <f t="shared" si="24"/>
        <v>2.886002886002886E-2</v>
      </c>
      <c r="BP177" s="64">
        <f t="shared" si="25"/>
        <v>3.0303030303030304E-2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5" t="s">
        <v>303</v>
      </c>
      <c r="Q180" s="676"/>
      <c r="R180" s="676"/>
      <c r="S180" s="676"/>
      <c r="T180" s="677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68</v>
      </c>
      <c r="X181" s="669">
        <v>70</v>
      </c>
      <c r="Y181" s="670">
        <f t="shared" si="21"/>
        <v>71.400000000000006</v>
      </c>
      <c r="Z181" s="36">
        <f>IFERROR(IF(Y181=0,"",ROUNDUP(Y181/H181,0)*0.00502),"")</f>
        <v>0.17068</v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73.333333333333329</v>
      </c>
      <c r="BN181" s="64">
        <f t="shared" si="23"/>
        <v>74.8</v>
      </c>
      <c r="BO181" s="64">
        <f t="shared" si="24"/>
        <v>0.14245014245014245</v>
      </c>
      <c r="BP181" s="64">
        <f t="shared" si="25"/>
        <v>0.14529914529914531</v>
      </c>
    </row>
    <row r="182" spans="1:68" ht="27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47.38095238095238</v>
      </c>
      <c r="Y184" s="671">
        <f>IFERROR(Y175/H175,"0")+IFERROR(Y176/H176,"0")+IFERROR(Y177/H177,"0")+IFERROR(Y178/H178,"0")+IFERROR(Y179/H179,"0")+IFERROR(Y180/H180,"0")+IFERROR(Y181/H181,"0")+IFERROR(Y182/H182,"0")+IFERROR(Y183/H183,"0")</f>
        <v>49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0.30598000000000003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129</v>
      </c>
      <c r="Y185" s="671">
        <f>IFERROR(SUM(Y175:Y183),"0")</f>
        <v>134.4</v>
      </c>
      <c r="Z185" s="37"/>
      <c r="AA185" s="672"/>
      <c r="AB185" s="672"/>
      <c r="AC185" s="672"/>
    </row>
    <row r="186" spans="1:68" ht="16.5" customHeight="1" x14ac:dyDescent="0.25">
      <c r="A186" s="708" t="s">
        <v>312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89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130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141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68</v>
      </c>
      <c r="X198" s="669">
        <v>213</v>
      </c>
      <c r="Y198" s="670">
        <f t="shared" ref="Y198:Y205" si="26">IFERROR(IF(X198="",0,CEILING((X198/$H198),1)*$H198),"")</f>
        <v>216</v>
      </c>
      <c r="Z198" s="36">
        <f>IFERROR(IF(Y198=0,"",ROUNDUP(Y198/H198,0)*0.00902),"")</f>
        <v>0.36080000000000001</v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221.28333333333333</v>
      </c>
      <c r="BN198" s="64">
        <f t="shared" ref="BN198:BN205" si="28">IFERROR(Y198*I198/H198,"0")</f>
        <v>224.39999999999998</v>
      </c>
      <c r="BO198" s="64">
        <f t="shared" ref="BO198:BO205" si="29">IFERROR(1/J198*(X198/H198),"0")</f>
        <v>0.29882154882154882</v>
      </c>
      <c r="BP198" s="64">
        <f t="shared" ref="BP198:BP205" si="30">IFERROR(1/J198*(Y198/H198),"0")</f>
        <v>0.30303030303030304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68</v>
      </c>
      <c r="X199" s="669">
        <v>111</v>
      </c>
      <c r="Y199" s="670">
        <f t="shared" si="26"/>
        <v>113.4</v>
      </c>
      <c r="Z199" s="36">
        <f>IFERROR(IF(Y199=0,"",ROUNDUP(Y199/H199,0)*0.00902),"")</f>
        <v>0.18942000000000001</v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115.31666666666666</v>
      </c>
      <c r="BN199" s="64">
        <f t="shared" si="28"/>
        <v>117.81</v>
      </c>
      <c r="BO199" s="64">
        <f t="shared" si="29"/>
        <v>0.15572390572390571</v>
      </c>
      <c r="BP199" s="64">
        <f t="shared" si="30"/>
        <v>0.15909090909090909</v>
      </c>
    </row>
    <row r="200" spans="1:68" ht="27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68</v>
      </c>
      <c r="X201" s="669">
        <v>113</v>
      </c>
      <c r="Y201" s="670">
        <f t="shared" si="26"/>
        <v>113.4</v>
      </c>
      <c r="Z201" s="36">
        <f>IFERROR(IF(Y201=0,"",ROUNDUP(Y201/H201,0)*0.00902),"")</f>
        <v>0.18942000000000001</v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117.39444444444445</v>
      </c>
      <c r="BN201" s="64">
        <f t="shared" si="28"/>
        <v>117.81</v>
      </c>
      <c r="BO201" s="64">
        <f t="shared" si="29"/>
        <v>0.1585297418630752</v>
      </c>
      <c r="BP201" s="64">
        <f t="shared" si="30"/>
        <v>0.15909090909090909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68</v>
      </c>
      <c r="X202" s="669">
        <v>12</v>
      </c>
      <c r="Y202" s="670">
        <f t="shared" si="26"/>
        <v>12.6</v>
      </c>
      <c r="Z202" s="36">
        <f>IFERROR(IF(Y202=0,"",ROUNDUP(Y202/H202,0)*0.00502),"")</f>
        <v>3.5140000000000005E-2</v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12.866666666666667</v>
      </c>
      <c r="BN202" s="64">
        <f t="shared" si="28"/>
        <v>13.509999999999998</v>
      </c>
      <c r="BO202" s="64">
        <f t="shared" si="29"/>
        <v>2.8490028490028491E-2</v>
      </c>
      <c r="BP202" s="64">
        <f t="shared" si="30"/>
        <v>2.9914529914529919E-2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68</v>
      </c>
      <c r="X203" s="669">
        <v>6</v>
      </c>
      <c r="Y203" s="670">
        <f t="shared" si="26"/>
        <v>7.2</v>
      </c>
      <c r="Z203" s="36">
        <f>IFERROR(IF(Y203=0,"",ROUNDUP(Y203/H203,0)*0.00502),"")</f>
        <v>2.0080000000000001E-2</v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6.3333333333333321</v>
      </c>
      <c r="BN203" s="64">
        <f t="shared" si="28"/>
        <v>7.6</v>
      </c>
      <c r="BO203" s="64">
        <f t="shared" si="29"/>
        <v>1.4245014245014245E-2</v>
      </c>
      <c r="BP203" s="64">
        <f t="shared" si="30"/>
        <v>1.7094017094017096E-2</v>
      </c>
    </row>
    <row r="204" spans="1:68" ht="27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68</v>
      </c>
      <c r="X205" s="669">
        <v>7</v>
      </c>
      <c r="Y205" s="670">
        <f t="shared" si="26"/>
        <v>7.2</v>
      </c>
      <c r="Z205" s="36">
        <f>IFERROR(IF(Y205=0,"",ROUNDUP(Y205/H205,0)*0.00502),"")</f>
        <v>2.0080000000000001E-2</v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7.3888888888888884</v>
      </c>
      <c r="BN205" s="64">
        <f t="shared" si="28"/>
        <v>7.6</v>
      </c>
      <c r="BO205" s="64">
        <f t="shared" si="29"/>
        <v>1.6619183285849954E-2</v>
      </c>
      <c r="BP205" s="64">
        <f t="shared" si="30"/>
        <v>1.7094017094017096E-2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94.81481481481481</v>
      </c>
      <c r="Y206" s="671">
        <f>IFERROR(Y198/H198,"0")+IFERROR(Y199/H199,"0")+IFERROR(Y200/H200,"0")+IFERROR(Y201/H201,"0")+IFERROR(Y202/H202,"0")+IFERROR(Y203/H203,"0")+IFERROR(Y204/H204,"0")+IFERROR(Y205/H205,"0")</f>
        <v>97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0.81494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462</v>
      </c>
      <c r="Y207" s="671">
        <f>IFERROR(SUM(Y198:Y205),"0")</f>
        <v>469.79999999999995</v>
      </c>
      <c r="Z207" s="37"/>
      <c r="AA207" s="672"/>
      <c r="AB207" s="672"/>
      <c r="AC207" s="672"/>
    </row>
    <row r="208" spans="1:68" ht="14.25" customHeight="1" x14ac:dyDescent="0.25">
      <c r="A208" s="686" t="s">
        <v>63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68</v>
      </c>
      <c r="X211" s="669">
        <v>319</v>
      </c>
      <c r="Y211" s="670">
        <f t="shared" si="31"/>
        <v>321.89999999999998</v>
      </c>
      <c r="Z211" s="36">
        <f>IFERROR(IF(Y211=0,"",ROUNDUP(Y211/H211,0)*0.01898),"")</f>
        <v>0.70226</v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338.03000000000003</v>
      </c>
      <c r="BN211" s="64">
        <f t="shared" si="33"/>
        <v>341.10300000000001</v>
      </c>
      <c r="BO211" s="64">
        <f t="shared" si="34"/>
        <v>0.57291666666666674</v>
      </c>
      <c r="BP211" s="64">
        <f t="shared" si="35"/>
        <v>0.578125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68</v>
      </c>
      <c r="X212" s="669">
        <v>69</v>
      </c>
      <c r="Y212" s="670">
        <f t="shared" si="31"/>
        <v>69.599999999999994</v>
      </c>
      <c r="Z212" s="36">
        <f t="shared" ref="Z212:Z217" si="36">IFERROR(IF(Y212=0,"",ROUNDUP(Y212/H212,0)*0.00651),"")</f>
        <v>0.18879000000000001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76.762500000000003</v>
      </c>
      <c r="BN212" s="64">
        <f t="shared" si="33"/>
        <v>77.430000000000007</v>
      </c>
      <c r="BO212" s="64">
        <f t="shared" si="34"/>
        <v>0.15796703296703299</v>
      </c>
      <c r="BP212" s="64">
        <f t="shared" si="35"/>
        <v>0.15934065934065936</v>
      </c>
    </row>
    <row r="213" spans="1:68" ht="27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68</v>
      </c>
      <c r="X214" s="669">
        <v>270</v>
      </c>
      <c r="Y214" s="670">
        <f t="shared" si="31"/>
        <v>271.2</v>
      </c>
      <c r="Z214" s="36">
        <f t="shared" si="36"/>
        <v>0.73563000000000001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298.35000000000002</v>
      </c>
      <c r="BN214" s="64">
        <f t="shared" si="33"/>
        <v>299.67599999999999</v>
      </c>
      <c r="BO214" s="64">
        <f t="shared" si="34"/>
        <v>0.61813186813186816</v>
      </c>
      <c r="BP214" s="64">
        <f t="shared" si="35"/>
        <v>0.62087912087912089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68</v>
      </c>
      <c r="X215" s="669">
        <v>17</v>
      </c>
      <c r="Y215" s="670">
        <f t="shared" si="31"/>
        <v>19.2</v>
      </c>
      <c r="Z215" s="36">
        <f t="shared" si="36"/>
        <v>5.2080000000000001E-2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18.785000000000004</v>
      </c>
      <c r="BN215" s="64">
        <f t="shared" si="33"/>
        <v>21.216000000000001</v>
      </c>
      <c r="BO215" s="64">
        <f t="shared" si="34"/>
        <v>3.8919413919413927E-2</v>
      </c>
      <c r="BP215" s="64">
        <f t="shared" si="35"/>
        <v>4.3956043956043959E-2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68</v>
      </c>
      <c r="X216" s="669">
        <v>47</v>
      </c>
      <c r="Y216" s="670">
        <f t="shared" si="31"/>
        <v>48</v>
      </c>
      <c r="Z216" s="36">
        <f t="shared" si="36"/>
        <v>0.13020000000000001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51.935000000000002</v>
      </c>
      <c r="BN216" s="64">
        <f t="shared" si="33"/>
        <v>53.040000000000006</v>
      </c>
      <c r="BO216" s="64">
        <f t="shared" si="34"/>
        <v>0.10760073260073262</v>
      </c>
      <c r="BP216" s="64">
        <f t="shared" si="35"/>
        <v>0.1098901098901099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68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204.58333333333337</v>
      </c>
      <c r="Y218" s="671">
        <f>IFERROR(Y209/H209,"0")+IFERROR(Y210/H210,"0")+IFERROR(Y211/H211,"0")+IFERROR(Y212/H212,"0")+IFERROR(Y213/H213,"0")+IFERROR(Y214/H214,"0")+IFERROR(Y215/H215,"0")+IFERROR(Y216/H216,"0")+IFERROR(Y217/H217,"0")</f>
        <v>207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1.8089599999999999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722</v>
      </c>
      <c r="Y219" s="671">
        <f>IFERROR(SUM(Y209:Y217),"0")</f>
        <v>729.90000000000009</v>
      </c>
      <c r="Z219" s="37"/>
      <c r="AA219" s="672"/>
      <c r="AB219" s="672"/>
      <c r="AC219" s="672"/>
    </row>
    <row r="220" spans="1:68" ht="14.25" customHeight="1" x14ac:dyDescent="0.25">
      <c r="A220" s="686" t="s">
        <v>167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68</v>
      </c>
      <c r="X221" s="669">
        <v>12</v>
      </c>
      <c r="Y221" s="670">
        <f>IFERROR(IF(X221="",0,CEILING((X221/$H221),1)*$H221),"")</f>
        <v>12</v>
      </c>
      <c r="Z221" s="36">
        <f>IFERROR(IF(Y221=0,"",ROUNDUP(Y221/H221,0)*0.00651),"")</f>
        <v>3.2550000000000003E-2</v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13.260000000000002</v>
      </c>
      <c r="BN221" s="64">
        <f>IFERROR(Y221*I221/H221,"0")</f>
        <v>13.260000000000002</v>
      </c>
      <c r="BO221" s="64">
        <f>IFERROR(1/J221*(X221/H221),"0")</f>
        <v>2.7472527472527476E-2</v>
      </c>
      <c r="BP221" s="64">
        <f>IFERROR(1/J221*(Y221/H221),"0")</f>
        <v>2.7472527472527476E-2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68</v>
      </c>
      <c r="X222" s="669">
        <v>4</v>
      </c>
      <c r="Y222" s="670">
        <f>IFERROR(IF(X222="",0,CEILING((X222/$H222),1)*$H222),"")</f>
        <v>4.8</v>
      </c>
      <c r="Z222" s="36">
        <f>IFERROR(IF(Y222=0,"",ROUNDUP(Y222/H222,0)*0.00651),"")</f>
        <v>1.302E-2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4.4200000000000008</v>
      </c>
      <c r="BN222" s="64">
        <f>IFERROR(Y222*I222/H222,"0")</f>
        <v>5.3040000000000003</v>
      </c>
      <c r="BO222" s="64">
        <f>IFERROR(1/J222*(X222/H222),"0")</f>
        <v>9.1575091575091579E-3</v>
      </c>
      <c r="BP222" s="64">
        <f>IFERROR(1/J222*(Y222/H222),"0")</f>
        <v>1.098901098901099E-2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6.666666666666667</v>
      </c>
      <c r="Y223" s="671">
        <f>IFERROR(Y221/H221,"0")+IFERROR(Y222/H222,"0")</f>
        <v>7</v>
      </c>
      <c r="Z223" s="671">
        <f>IFERROR(IF(Z221="",0,Z221),"0")+IFERROR(IF(Z222="",0,Z222),"0")</f>
        <v>4.5569999999999999E-2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16</v>
      </c>
      <c r="Y224" s="671">
        <f>IFERROR(SUM(Y221:Y222),"0")</f>
        <v>16.8</v>
      </c>
      <c r="Z224" s="37"/>
      <c r="AA224" s="672"/>
      <c r="AB224" s="672"/>
      <c r="AC224" s="672"/>
    </row>
    <row r="225" spans="1:68" ht="16.5" customHeight="1" x14ac:dyDescent="0.25">
      <c r="A225" s="708" t="s">
        <v>373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89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68</v>
      </c>
      <c r="X227" s="669">
        <v>4</v>
      </c>
      <c r="Y227" s="670">
        <f t="shared" ref="Y227:Y234" si="37">IFERROR(IF(X227="",0,CEILING((X227/$H227),1)*$H227),"")</f>
        <v>11.6</v>
      </c>
      <c r="Z227" s="36">
        <f>IFERROR(IF(Y227=0,"",ROUNDUP(Y227/H227,0)*0.01898),"")</f>
        <v>1.898E-2</v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4.1500000000000004</v>
      </c>
      <c r="BN227" s="64">
        <f t="shared" ref="BN227:BN234" si="39">IFERROR(Y227*I227/H227,"0")</f>
        <v>12.035</v>
      </c>
      <c r="BO227" s="64">
        <f t="shared" ref="BO227:BO234" si="40">IFERROR(1/J227*(X227/H227),"0")</f>
        <v>5.387931034482759E-3</v>
      </c>
      <c r="BP227" s="64">
        <f t="shared" ref="BP227:BP234" si="41">IFERROR(1/J227*(Y227/H227),"0")</f>
        <v>1.5625E-2</v>
      </c>
    </row>
    <row r="228" spans="1:68" ht="27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0.34482758620689657</v>
      </c>
      <c r="Y235" s="671">
        <f>IFERROR(Y227/H227,"0")+IFERROR(Y228/H228,"0")+IFERROR(Y229/H229,"0")+IFERROR(Y230/H230,"0")+IFERROR(Y231/H231,"0")+IFERROR(Y232/H232,"0")+IFERROR(Y233/H233,"0")+IFERROR(Y234/H234,"0")</f>
        <v>1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1.898E-2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4</v>
      </c>
      <c r="Y236" s="671">
        <f>IFERROR(SUM(Y227:Y234),"0")</f>
        <v>11.6</v>
      </c>
      <c r="Z236" s="37"/>
      <c r="AA236" s="672"/>
      <c r="AB236" s="672"/>
      <c r="AC236" s="672"/>
    </row>
    <row r="237" spans="1:68" ht="14.25" customHeight="1" x14ac:dyDescent="0.25">
      <c r="A237" s="686" t="s">
        <v>130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9" t="s">
        <v>395</v>
      </c>
      <c r="Q238" s="676"/>
      <c r="R238" s="676"/>
      <c r="S238" s="676"/>
      <c r="T238" s="677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6"/>
      <c r="R239" s="676"/>
      <c r="S239" s="676"/>
      <c r="T239" s="677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398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89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416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89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420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89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429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63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68</v>
      </c>
      <c r="X268" s="669">
        <v>4</v>
      </c>
      <c r="Y268" s="670">
        <f>IFERROR(IF(X268="",0,CEILING((X268/$H268),1)*$H268),"")</f>
        <v>4.8</v>
      </c>
      <c r="Z268" s="36">
        <f>IFERROR(IF(Y268=0,"",ROUNDUP(Y268/H268,0)*0.00651),"")</f>
        <v>1.302E-2</v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4.4200000000000008</v>
      </c>
      <c r="BN268" s="64">
        <f>IFERROR(Y268*I268/H268,"0")</f>
        <v>5.3040000000000003</v>
      </c>
      <c r="BO268" s="64">
        <f>IFERROR(1/J268*(X268/H268),"0")</f>
        <v>9.1575091575091579E-3</v>
      </c>
      <c r="BP268" s="64">
        <f>IFERROR(1/J268*(Y268/H268),"0")</f>
        <v>1.098901098901099E-2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68</v>
      </c>
      <c r="X269" s="669">
        <v>22</v>
      </c>
      <c r="Y269" s="670">
        <f>IFERROR(IF(X269="",0,CEILING((X269/$H269),1)*$H269),"")</f>
        <v>24</v>
      </c>
      <c r="Z269" s="36">
        <f>IFERROR(IF(Y269=0,"",ROUNDUP(Y269/H269,0)*0.00651),"")</f>
        <v>6.5100000000000005E-2</v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23.650000000000002</v>
      </c>
      <c r="BN269" s="64">
        <f>IFERROR(Y269*I269/H269,"0")</f>
        <v>25.8</v>
      </c>
      <c r="BO269" s="64">
        <f>IFERROR(1/J269*(X269/H269),"0")</f>
        <v>5.0366300366300375E-2</v>
      </c>
      <c r="BP269" s="64">
        <f>IFERROR(1/J269*(Y269/H269),"0")</f>
        <v>5.4945054945054951E-2</v>
      </c>
    </row>
    <row r="270" spans="1:68" ht="37.5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10.833333333333334</v>
      </c>
      <c r="Y271" s="671">
        <f>IFERROR(Y266/H266,"0")+IFERROR(Y267/H267,"0")+IFERROR(Y268/H268,"0")+IFERROR(Y269/H269,"0")+IFERROR(Y270/H270,"0")</f>
        <v>12</v>
      </c>
      <c r="Z271" s="671">
        <f>IFERROR(IF(Z266="",0,Z266),"0")+IFERROR(IF(Z267="",0,Z267),"0")+IFERROR(IF(Z268="",0,Z268),"0")+IFERROR(IF(Z269="",0,Z269),"0")+IFERROR(IF(Z270="",0,Z270),"0")</f>
        <v>7.8120000000000009E-2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26</v>
      </c>
      <c r="Y272" s="671">
        <f>IFERROR(SUM(Y266:Y270),"0")</f>
        <v>28.8</v>
      </c>
      <c r="Z272" s="37"/>
      <c r="AA272" s="672"/>
      <c r="AB272" s="672"/>
      <c r="AC272" s="672"/>
    </row>
    <row r="273" spans="1:68" ht="16.5" customHeight="1" x14ac:dyDescent="0.25">
      <c r="A273" s="708" t="s">
        <v>445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89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141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63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455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63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462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89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141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470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89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68</v>
      </c>
      <c r="X304" s="669">
        <v>25</v>
      </c>
      <c r="Y304" s="670">
        <f t="shared" ref="Y304:Y310" si="47">IFERROR(IF(X304="",0,CEILING((X304/$H304),1)*$H304),"")</f>
        <v>32.400000000000006</v>
      </c>
      <c r="Z304" s="36">
        <f>IFERROR(IF(Y304=0,"",ROUNDUP(Y304/H304,0)*0.01898),"")</f>
        <v>5.6940000000000004E-2</v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26.006944444444443</v>
      </c>
      <c r="BN304" s="64">
        <f t="shared" ref="BN304:BN310" si="49">IFERROR(Y304*I304/H304,"0")</f>
        <v>33.705000000000005</v>
      </c>
      <c r="BO304" s="64">
        <f t="shared" ref="BO304:BO310" si="50">IFERROR(1/J304*(X304/H304),"0")</f>
        <v>3.6168981481481483E-2</v>
      </c>
      <c r="BP304" s="64">
        <f t="shared" ref="BP304:BP310" si="51">IFERROR(1/J304*(Y304/H304),"0")</f>
        <v>4.6875000000000007E-2</v>
      </c>
    </row>
    <row r="305" spans="1:68" ht="27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68</v>
      </c>
      <c r="X305" s="669">
        <v>4</v>
      </c>
      <c r="Y305" s="670">
        <f t="shared" si="47"/>
        <v>10.8</v>
      </c>
      <c r="Z305" s="36">
        <f>IFERROR(IF(Y305=0,"",ROUNDUP(Y305/H305,0)*0.01898),"")</f>
        <v>1.898E-2</v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4.1611111111111105</v>
      </c>
      <c r="BN305" s="64">
        <f t="shared" si="49"/>
        <v>11.234999999999999</v>
      </c>
      <c r="BO305" s="64">
        <f t="shared" si="50"/>
        <v>5.7870370370370367E-3</v>
      </c>
      <c r="BP305" s="64">
        <f t="shared" si="51"/>
        <v>1.5625E-2</v>
      </c>
    </row>
    <row r="306" spans="1:68" ht="27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2.6851851851851851</v>
      </c>
      <c r="Y311" s="671">
        <f>IFERROR(Y304/H304,"0")+IFERROR(Y305/H305,"0")+IFERROR(Y306/H306,"0")+IFERROR(Y307/H307,"0")+IFERROR(Y308/H308,"0")+IFERROR(Y309/H309,"0")+IFERROR(Y310/H310,"0")</f>
        <v>4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7.5920000000000001E-2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29</v>
      </c>
      <c r="Y312" s="671">
        <f>IFERROR(SUM(Y304:Y310),"0")</f>
        <v>43.2</v>
      </c>
      <c r="Z312" s="37"/>
      <c r="AA312" s="672"/>
      <c r="AB312" s="672"/>
      <c r="AC312" s="672"/>
    </row>
    <row r="313" spans="1:68" ht="14.25" customHeight="1" x14ac:dyDescent="0.25">
      <c r="A313" s="686" t="s">
        <v>141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customHeight="1" x14ac:dyDescent="0.25">
      <c r="A320" s="686" t="s">
        <v>63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customHeight="1" x14ac:dyDescent="0.25">
      <c r="A328" s="686" t="s">
        <v>167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68</v>
      </c>
      <c r="X330" s="669">
        <v>451</v>
      </c>
      <c r="Y330" s="670">
        <f>IFERROR(IF(X330="",0,CEILING((X330/$H330),1)*$H330),"")</f>
        <v>452.4</v>
      </c>
      <c r="Z330" s="36">
        <f>IFERROR(IF(Y330=0,"",ROUNDUP(Y330/H330,0)*0.01898),"")</f>
        <v>1.10084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481.00884615384626</v>
      </c>
      <c r="BN330" s="64">
        <f>IFERROR(Y330*I330/H330,"0")</f>
        <v>482.50200000000001</v>
      </c>
      <c r="BO330" s="64">
        <f>IFERROR(1/J330*(X330/H330),"0")</f>
        <v>0.90344551282051289</v>
      </c>
      <c r="BP330" s="64">
        <f>IFERROR(1/J330*(Y330/H330),"0")</f>
        <v>0.90625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57.820512820512825</v>
      </c>
      <c r="Y332" s="671">
        <f>IFERROR(Y329/H329,"0")+IFERROR(Y330/H330,"0")+IFERROR(Y331/H331,"0")</f>
        <v>58</v>
      </c>
      <c r="Z332" s="671">
        <f>IFERROR(IF(Z329="",0,Z329),"0")+IFERROR(IF(Z330="",0,Z330),"0")+IFERROR(IF(Z331="",0,Z331),"0")</f>
        <v>1.10084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451</v>
      </c>
      <c r="Y333" s="671">
        <f>IFERROR(SUM(Y329:Y331),"0")</f>
        <v>452.4</v>
      </c>
      <c r="Z333" s="37"/>
      <c r="AA333" s="672"/>
      <c r="AB333" s="672"/>
      <c r="AC333" s="672"/>
    </row>
    <row r="334" spans="1:68" ht="14.25" customHeight="1" x14ac:dyDescent="0.25">
      <c r="A334" s="686" t="s">
        <v>81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1" t="s">
        <v>527</v>
      </c>
      <c r="Q335" s="676"/>
      <c r="R335" s="676"/>
      <c r="S335" s="676"/>
      <c r="T335" s="677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993" t="s">
        <v>531</v>
      </c>
      <c r="Q336" s="676"/>
      <c r="R336" s="676"/>
      <c r="S336" s="676"/>
      <c r="T336" s="677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68</v>
      </c>
      <c r="X337" s="669">
        <v>19</v>
      </c>
      <c r="Y337" s="670">
        <f>IFERROR(IF(X337="",0,CEILING((X337/$H337),1)*$H337),"")</f>
        <v>20.399999999999999</v>
      </c>
      <c r="Z337" s="36">
        <f>IFERROR(IF(Y337=0,"",ROUNDUP(Y337/H337,0)*0.00651),"")</f>
        <v>5.2080000000000001E-2</v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22.017647058823531</v>
      </c>
      <c r="BN337" s="64">
        <f>IFERROR(Y337*I337/H337,"0")</f>
        <v>23.64</v>
      </c>
      <c r="BO337" s="64">
        <f>IFERROR(1/J337*(X337/H337),"0")</f>
        <v>4.0939452704158594E-2</v>
      </c>
      <c r="BP337" s="64">
        <f>IFERROR(1/J337*(Y337/H337),"0")</f>
        <v>4.3956043956043959E-2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7.4509803921568629</v>
      </c>
      <c r="Y339" s="671">
        <f>IFERROR(Y335/H335,"0")+IFERROR(Y336/H336,"0")+IFERROR(Y337/H337,"0")+IFERROR(Y338/H338,"0")</f>
        <v>8</v>
      </c>
      <c r="Z339" s="671">
        <f>IFERROR(IF(Z335="",0,Z335),"0")+IFERROR(IF(Z336="",0,Z336),"0")+IFERROR(IF(Z337="",0,Z337),"0")+IFERROR(IF(Z338="",0,Z338),"0")</f>
        <v>5.2080000000000001E-2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19</v>
      </c>
      <c r="Y340" s="671">
        <f>IFERROR(SUM(Y335:Y338),"0")</f>
        <v>20.399999999999999</v>
      </c>
      <c r="Z340" s="37"/>
      <c r="AA340" s="672"/>
      <c r="AB340" s="672"/>
      <c r="AC340" s="672"/>
    </row>
    <row r="341" spans="1:68" ht="14.25" customHeight="1" x14ac:dyDescent="0.25">
      <c r="A341" s="686" t="s">
        <v>538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547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141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customHeight="1" x14ac:dyDescent="0.25">
      <c r="A352" s="686" t="s">
        <v>63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561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89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68</v>
      </c>
      <c r="X364" s="669">
        <v>1200</v>
      </c>
      <c r="Y364" s="670">
        <f t="shared" si="52"/>
        <v>1200</v>
      </c>
      <c r="Z364" s="36">
        <f>IFERROR(IF(Y364=0,"",ROUNDUP(Y364/H364,0)*0.02175),"")</f>
        <v>1.7399999999999998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1238.4000000000001</v>
      </c>
      <c r="BN364" s="64">
        <f t="shared" si="54"/>
        <v>1238.4000000000001</v>
      </c>
      <c r="BO364" s="64">
        <f t="shared" si="55"/>
        <v>1.6666666666666665</v>
      </c>
      <c r="BP364" s="64">
        <f t="shared" si="56"/>
        <v>1.6666666666666665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68</v>
      </c>
      <c r="X365" s="669">
        <v>1250</v>
      </c>
      <c r="Y365" s="670">
        <f t="shared" si="52"/>
        <v>1260</v>
      </c>
      <c r="Z365" s="36">
        <f>IFERROR(IF(Y365=0,"",ROUNDUP(Y365/H365,0)*0.02175),"")</f>
        <v>1.827</v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1290</v>
      </c>
      <c r="BN365" s="64">
        <f t="shared" si="54"/>
        <v>1300.32</v>
      </c>
      <c r="BO365" s="64">
        <f t="shared" si="55"/>
        <v>1.7361111111111109</v>
      </c>
      <c r="BP365" s="64">
        <f t="shared" si="56"/>
        <v>1.75</v>
      </c>
    </row>
    <row r="366" spans="1:68" ht="27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68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163.33333333333331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164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3.5669999999999997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2450</v>
      </c>
      <c r="Y372" s="671">
        <f>IFERROR(SUM(Y361:Y370),"0")</f>
        <v>2460</v>
      </c>
      <c r="Z372" s="37"/>
      <c r="AA372" s="672"/>
      <c r="AB372" s="672"/>
      <c r="AC372" s="672"/>
    </row>
    <row r="373" spans="1:68" ht="14.25" customHeight="1" x14ac:dyDescent="0.25">
      <c r="A373" s="686" t="s">
        <v>130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68</v>
      </c>
      <c r="X374" s="669">
        <v>0</v>
      </c>
      <c r="Y374" s="67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0</v>
      </c>
      <c r="Y376" s="671">
        <f>IFERROR(Y374/H374,"0")+IFERROR(Y375/H375,"0")</f>
        <v>0</v>
      </c>
      <c r="Z376" s="671">
        <f>IFERROR(IF(Z374="",0,Z374),"0")+IFERROR(IF(Z375="",0,Z375),"0")</f>
        <v>0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0</v>
      </c>
      <c r="Y377" s="671">
        <f>IFERROR(SUM(Y374:Y375),"0")</f>
        <v>0</v>
      </c>
      <c r="Z377" s="37"/>
      <c r="AA377" s="672"/>
      <c r="AB377" s="672"/>
      <c r="AC377" s="672"/>
    </row>
    <row r="378" spans="1:68" ht="14.25" customHeight="1" x14ac:dyDescent="0.25">
      <c r="A378" s="686" t="s">
        <v>63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6"/>
      <c r="R379" s="676"/>
      <c r="S379" s="676"/>
      <c r="T379" s="677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6" t="s">
        <v>596</v>
      </c>
      <c r="Q380" s="676"/>
      <c r="R380" s="676"/>
      <c r="S380" s="676"/>
      <c r="T380" s="677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customHeight="1" x14ac:dyDescent="0.25">
      <c r="A383" s="686" t="s">
        <v>167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695" t="s">
        <v>600</v>
      </c>
      <c r="Q384" s="676"/>
      <c r="R384" s="676"/>
      <c r="S384" s="676"/>
      <c r="T384" s="677"/>
      <c r="U384" s="34"/>
      <c r="V384" s="34"/>
      <c r="W384" s="35" t="s">
        <v>68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customHeight="1" x14ac:dyDescent="0.25">
      <c r="A387" s="708" t="s">
        <v>602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89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customHeight="1" x14ac:dyDescent="0.25">
      <c r="A397" s="686" t="s">
        <v>141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63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68</v>
      </c>
      <c r="X403" s="669">
        <v>400</v>
      </c>
      <c r="Y403" s="670">
        <f>IFERROR(IF(X403="",0,CEILING((X403/$H403),1)*$H403),"")</f>
        <v>405</v>
      </c>
      <c r="Z403" s="36">
        <f>IFERROR(IF(Y403=0,"",ROUNDUP(Y403/H403,0)*0.01898),"")</f>
        <v>0.85409999999999997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423.06666666666666</v>
      </c>
      <c r="BN403" s="64">
        <f>IFERROR(Y403*I403/H403,"0")</f>
        <v>428.35500000000002</v>
      </c>
      <c r="BO403" s="64">
        <f>IFERROR(1/J403*(X403/H403),"0")</f>
        <v>0.69444444444444442</v>
      </c>
      <c r="BP403" s="64">
        <f>IFERROR(1/J403*(Y403/H403),"0")</f>
        <v>0.703125</v>
      </c>
    </row>
    <row r="404" spans="1:68" ht="37.5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6"/>
      <c r="R404" s="676"/>
      <c r="S404" s="676"/>
      <c r="T404" s="677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44.444444444444443</v>
      </c>
      <c r="Y408" s="671">
        <f>IFERROR(Y403/H403,"0")+IFERROR(Y404/H404,"0")+IFERROR(Y405/H405,"0")+IFERROR(Y406/H406,"0")+IFERROR(Y407/H407,"0")</f>
        <v>45</v>
      </c>
      <c r="Z408" s="671">
        <f>IFERROR(IF(Z403="",0,Z403),"0")+IFERROR(IF(Z404="",0,Z404),"0")+IFERROR(IF(Z405="",0,Z405),"0")+IFERROR(IF(Z406="",0,Z406),"0")+IFERROR(IF(Z407="",0,Z407),"0")</f>
        <v>0.85409999999999997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400</v>
      </c>
      <c r="Y409" s="671">
        <f>IFERROR(SUM(Y403:Y407),"0")</f>
        <v>405</v>
      </c>
      <c r="Z409" s="37"/>
      <c r="AA409" s="672"/>
      <c r="AB409" s="672"/>
      <c r="AC409" s="672"/>
    </row>
    <row r="410" spans="1:68" ht="14.25" customHeight="1" x14ac:dyDescent="0.25">
      <c r="A410" s="686" t="s">
        <v>167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11" t="s">
        <v>639</v>
      </c>
      <c r="Q411" s="676"/>
      <c r="R411" s="676"/>
      <c r="S411" s="676"/>
      <c r="T411" s="677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642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141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994" t="s">
        <v>645</v>
      </c>
      <c r="Q417" s="676"/>
      <c r="R417" s="676"/>
      <c r="S417" s="676"/>
      <c r="T417" s="677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2" t="s">
        <v>649</v>
      </c>
      <c r="Q418" s="676"/>
      <c r="R418" s="676"/>
      <c r="S418" s="676"/>
      <c r="T418" s="677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8" t="s">
        <v>649</v>
      </c>
      <c r="Q419" s="676"/>
      <c r="R419" s="676"/>
      <c r="S419" s="676"/>
      <c r="T419" s="677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6" t="s">
        <v>654</v>
      </c>
      <c r="Q420" s="676"/>
      <c r="R420" s="676"/>
      <c r="S420" s="676"/>
      <c r="T420" s="677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8" t="s">
        <v>659</v>
      </c>
      <c r="Q422" s="676"/>
      <c r="R422" s="676"/>
      <c r="S422" s="676"/>
      <c r="T422" s="677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7" t="s">
        <v>669</v>
      </c>
      <c r="Q426" s="676"/>
      <c r="R426" s="676"/>
      <c r="S426" s="676"/>
      <c r="T426" s="677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68</v>
      </c>
      <c r="X427" s="669">
        <v>6</v>
      </c>
      <c r="Y427" s="670">
        <f t="shared" si="62"/>
        <v>6.3000000000000007</v>
      </c>
      <c r="Z427" s="36">
        <f t="shared" si="67"/>
        <v>1.506E-2</v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6.371428571428571</v>
      </c>
      <c r="BN427" s="64">
        <f t="shared" si="64"/>
        <v>6.69</v>
      </c>
      <c r="BO427" s="64">
        <f t="shared" si="65"/>
        <v>1.2210012210012212E-2</v>
      </c>
      <c r="BP427" s="64">
        <f t="shared" si="66"/>
        <v>1.2820512820512822E-2</v>
      </c>
    </row>
    <row r="428" spans="1:68" ht="37.5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2.8571428571428572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3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1.506E-2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6</v>
      </c>
      <c r="Y430" s="671">
        <f>IFERROR(SUM(Y417:Y428),"0")</f>
        <v>6.3000000000000007</v>
      </c>
      <c r="Z430" s="37"/>
      <c r="AA430" s="672"/>
      <c r="AB430" s="672"/>
      <c r="AC430" s="672"/>
    </row>
    <row r="431" spans="1:68" ht="14.25" customHeight="1" x14ac:dyDescent="0.25">
      <c r="A431" s="686" t="s">
        <v>63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681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130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141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25" t="s">
        <v>690</v>
      </c>
      <c r="Q443" s="676"/>
      <c r="R443" s="676"/>
      <c r="S443" s="676"/>
      <c r="T443" s="677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30" t="s">
        <v>697</v>
      </c>
      <c r="Q445" s="676"/>
      <c r="R445" s="676"/>
      <c r="S445" s="676"/>
      <c r="T445" s="677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customHeight="1" x14ac:dyDescent="0.25">
      <c r="A449" s="708" t="s">
        <v>701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141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6"/>
      <c r="R452" s="676"/>
      <c r="S452" s="676"/>
      <c r="T452" s="677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709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141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167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716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89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68</v>
      </c>
      <c r="X467" s="669">
        <v>43</v>
      </c>
      <c r="Y467" s="670">
        <f t="shared" ref="Y467:Y481" si="68">IFERROR(IF(X467="",0,CEILING((X467/$H467),1)*$H467),"")</f>
        <v>47.52</v>
      </c>
      <c r="Z467" s="36">
        <f>IFERROR(IF(Y467=0,"",ROUNDUP(Y467/H467,0)*0.01196),"")</f>
        <v>0.10764</v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45.931818181818173</v>
      </c>
      <c r="BN467" s="64">
        <f t="shared" ref="BN467:BN481" si="70">IFERROR(Y467*I467/H467,"0")</f>
        <v>50.760000000000005</v>
      </c>
      <c r="BO467" s="64">
        <f t="shared" ref="BO467:BO481" si="71">IFERROR(1/J467*(X467/H467),"0")</f>
        <v>7.8307109557109553E-2</v>
      </c>
      <c r="BP467" s="64">
        <f t="shared" ref="BP467:BP481" si="72">IFERROR(1/J467*(Y467/H467),"0")</f>
        <v>8.6538461538461536E-2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68</v>
      </c>
      <c r="X469" s="669">
        <v>80</v>
      </c>
      <c r="Y469" s="670">
        <f t="shared" si="68"/>
        <v>84.48</v>
      </c>
      <c r="Z469" s="36">
        <f>IFERROR(IF(Y469=0,"",ROUNDUP(Y469/H469,0)*0.01196),"")</f>
        <v>0.19136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85.454545454545453</v>
      </c>
      <c r="BN469" s="64">
        <f t="shared" si="70"/>
        <v>90.24</v>
      </c>
      <c r="BO469" s="64">
        <f t="shared" si="71"/>
        <v>0.14568764568764569</v>
      </c>
      <c r="BP469" s="64">
        <f t="shared" si="72"/>
        <v>0.15384615384615385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68</v>
      </c>
      <c r="X470" s="669">
        <v>900</v>
      </c>
      <c r="Y470" s="670">
        <f t="shared" si="68"/>
        <v>902.88</v>
      </c>
      <c r="Z470" s="36">
        <f>IFERROR(IF(Y470=0,"",ROUNDUP(Y470/H470,0)*0.01196),"")</f>
        <v>2.0451600000000001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961.36363636363637</v>
      </c>
      <c r="BN470" s="64">
        <f t="shared" si="70"/>
        <v>964.43999999999994</v>
      </c>
      <c r="BO470" s="64">
        <f t="shared" si="71"/>
        <v>1.638986013986014</v>
      </c>
      <c r="BP470" s="64">
        <f t="shared" si="72"/>
        <v>1.6442307692307694</v>
      </c>
    </row>
    <row r="471" spans="1:68" ht="16.5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7" t="s">
        <v>734</v>
      </c>
      <c r="Q472" s="676"/>
      <c r="R472" s="676"/>
      <c r="S472" s="676"/>
      <c r="T472" s="677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6" t="s">
        <v>742</v>
      </c>
      <c r="Q476" s="676"/>
      <c r="R476" s="676"/>
      <c r="S476" s="676"/>
      <c r="T476" s="677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2" t="s">
        <v>745</v>
      </c>
      <c r="Q477" s="676"/>
      <c r="R477" s="676"/>
      <c r="S477" s="676"/>
      <c r="T477" s="677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90" t="s">
        <v>749</v>
      </c>
      <c r="Q478" s="676"/>
      <c r="R478" s="676"/>
      <c r="S478" s="676"/>
      <c r="T478" s="677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193.74999999999997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196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2.34416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1023</v>
      </c>
      <c r="Y483" s="671">
        <f>IFERROR(SUM(Y467:Y481),"0")</f>
        <v>1034.8800000000001</v>
      </c>
      <c r="Z483" s="37"/>
      <c r="AA483" s="672"/>
      <c r="AB483" s="672"/>
      <c r="AC483" s="672"/>
    </row>
    <row r="484" spans="1:68" ht="14.25" customHeight="1" x14ac:dyDescent="0.25">
      <c r="A484" s="686" t="s">
        <v>130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68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19" t="s">
        <v>760</v>
      </c>
      <c r="Q486" s="676"/>
      <c r="R486" s="676"/>
      <c r="S486" s="676"/>
      <c r="T486" s="677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30" t="s">
        <v>764</v>
      </c>
      <c r="Q487" s="676"/>
      <c r="R487" s="676"/>
      <c r="S487" s="676"/>
      <c r="T487" s="677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0" t="s">
        <v>767</v>
      </c>
      <c r="Q488" s="676"/>
      <c r="R488" s="676"/>
      <c r="S488" s="676"/>
      <c r="T488" s="677"/>
      <c r="U488" s="34"/>
      <c r="V488" s="34"/>
      <c r="W488" s="35" t="s">
        <v>68</v>
      </c>
      <c r="X488" s="669">
        <v>14</v>
      </c>
      <c r="Y488" s="670">
        <f>IFERROR(IF(X488="",0,CEILING((X488/$H488),1)*$H488),"")</f>
        <v>14.399999999999999</v>
      </c>
      <c r="Z488" s="36">
        <f>IFERROR(IF(Y488=0,"",ROUNDUP(Y488/H488,0)*0.00902),"")</f>
        <v>2.7060000000000001E-2</v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20.212499999999999</v>
      </c>
      <c r="BN488" s="64">
        <f>IFERROR(Y488*I488/H488,"0")</f>
        <v>20.79</v>
      </c>
      <c r="BO488" s="64">
        <f>IFERROR(1/J488*(X488/H488),"0")</f>
        <v>2.2095959595959599E-2</v>
      </c>
      <c r="BP488" s="64">
        <f>IFERROR(1/J488*(Y488/H488),"0")</f>
        <v>2.2727272727272728E-2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2.916666666666667</v>
      </c>
      <c r="Y489" s="671">
        <f>IFERROR(Y485/H485,"0")+IFERROR(Y486/H486,"0")+IFERROR(Y487/H487,"0")+IFERROR(Y488/H488,"0")</f>
        <v>3</v>
      </c>
      <c r="Z489" s="671">
        <f>IFERROR(IF(Z485="",0,Z485),"0")+IFERROR(IF(Z486="",0,Z486),"0")+IFERROR(IF(Z487="",0,Z487),"0")+IFERROR(IF(Z488="",0,Z488),"0")</f>
        <v>2.7060000000000001E-2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14</v>
      </c>
      <c r="Y490" s="671">
        <f>IFERROR(SUM(Y485:Y488),"0")</f>
        <v>14.399999999999999</v>
      </c>
      <c r="Z490" s="37"/>
      <c r="AA490" s="672"/>
      <c r="AB490" s="672"/>
      <c r="AC490" s="672"/>
    </row>
    <row r="491" spans="1:68" ht="14.25" customHeight="1" x14ac:dyDescent="0.25">
      <c r="A491" s="686" t="s">
        <v>141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7" t="s">
        <v>770</v>
      </c>
      <c r="Q492" s="676"/>
      <c r="R492" s="676"/>
      <c r="S492" s="676"/>
      <c r="T492" s="677"/>
      <c r="U492" s="34"/>
      <c r="V492" s="34"/>
      <c r="W492" s="35" t="s">
        <v>68</v>
      </c>
      <c r="X492" s="669">
        <v>400</v>
      </c>
      <c r="Y492" s="670">
        <f t="shared" ref="Y492:Y503" si="73">IFERROR(IF(X492="",0,CEILING((X492/$H492),1)*$H492),"")</f>
        <v>401.28000000000003</v>
      </c>
      <c r="Z492" s="36">
        <f>IFERROR(IF(Y492=0,"",ROUNDUP(Y492/H492,0)*0.01196),"")</f>
        <v>0.90895999999999999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427.27272727272725</v>
      </c>
      <c r="BN492" s="64">
        <f t="shared" ref="BN492:BN503" si="75">IFERROR(Y492*I492/H492,"0")</f>
        <v>428.64</v>
      </c>
      <c r="BO492" s="64">
        <f t="shared" ref="BO492:BO503" si="76">IFERROR(1/J492*(X492/H492),"0")</f>
        <v>0.72843822843822836</v>
      </c>
      <c r="BP492" s="64">
        <f t="shared" ref="BP492:BP503" si="77">IFERROR(1/J492*(Y492/H492),"0")</f>
        <v>0.73076923076923084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9" t="s">
        <v>774</v>
      </c>
      <c r="Q493" s="676"/>
      <c r="R493" s="676"/>
      <c r="S493" s="676"/>
      <c r="T493" s="677"/>
      <c r="U493" s="34"/>
      <c r="V493" s="34"/>
      <c r="W493" s="35" t="s">
        <v>68</v>
      </c>
      <c r="X493" s="669">
        <v>950</v>
      </c>
      <c r="Y493" s="670">
        <f t="shared" si="73"/>
        <v>950.40000000000009</v>
      </c>
      <c r="Z493" s="36">
        <f>IFERROR(IF(Y493=0,"",ROUNDUP(Y493/H493,0)*0.01196),"")</f>
        <v>2.1528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1014.7727272727273</v>
      </c>
      <c r="BN493" s="64">
        <f t="shared" si="75"/>
        <v>1015.2</v>
      </c>
      <c r="BO493" s="64">
        <f t="shared" si="76"/>
        <v>1.7300407925407926</v>
      </c>
      <c r="BP493" s="64">
        <f t="shared" si="77"/>
        <v>1.7307692307692308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792" t="s">
        <v>778</v>
      </c>
      <c r="Q494" s="676"/>
      <c r="R494" s="676"/>
      <c r="S494" s="676"/>
      <c r="T494" s="677"/>
      <c r="U494" s="34"/>
      <c r="V494" s="34"/>
      <c r="W494" s="35" t="s">
        <v>68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7" t="s">
        <v>782</v>
      </c>
      <c r="Q495" s="676"/>
      <c r="R495" s="676"/>
      <c r="S495" s="676"/>
      <c r="T495" s="677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7" t="s">
        <v>785</v>
      </c>
      <c r="Q496" s="676"/>
      <c r="R496" s="676"/>
      <c r="S496" s="676"/>
      <c r="T496" s="677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6"/>
      <c r="R497" s="676"/>
      <c r="S497" s="676"/>
      <c r="T497" s="677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98" t="s">
        <v>789</v>
      </c>
      <c r="Q498" s="676"/>
      <c r="R498" s="676"/>
      <c r="S498" s="676"/>
      <c r="T498" s="677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920" t="s">
        <v>794</v>
      </c>
      <c r="Q500" s="676"/>
      <c r="R500" s="676"/>
      <c r="S500" s="676"/>
      <c r="T500" s="677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50" t="s">
        <v>799</v>
      </c>
      <c r="Q502" s="676"/>
      <c r="R502" s="676"/>
      <c r="S502" s="676"/>
      <c r="T502" s="677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255.68181818181816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256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3.06176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1350</v>
      </c>
      <c r="Y505" s="671">
        <f>IFERROR(SUM(Y492:Y503),"0")</f>
        <v>1351.68</v>
      </c>
      <c r="Z505" s="37"/>
      <c r="AA505" s="672"/>
      <c r="AB505" s="672"/>
      <c r="AC505" s="672"/>
    </row>
    <row r="506" spans="1:68" ht="14.25" customHeight="1" x14ac:dyDescent="0.25">
      <c r="A506" s="686" t="s">
        <v>63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167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68" t="s">
        <v>815</v>
      </c>
      <c r="Q514" s="676"/>
      <c r="R514" s="676"/>
      <c r="S514" s="676"/>
      <c r="T514" s="677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816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89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698" t="s">
        <v>819</v>
      </c>
      <c r="Q520" s="676"/>
      <c r="R520" s="676"/>
      <c r="S520" s="676"/>
      <c r="T520" s="677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6" t="s">
        <v>823</v>
      </c>
      <c r="Q521" s="676"/>
      <c r="R521" s="676"/>
      <c r="S521" s="676"/>
      <c r="T521" s="677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6" t="s">
        <v>827</v>
      </c>
      <c r="Q522" s="676"/>
      <c r="R522" s="676"/>
      <c r="S522" s="676"/>
      <c r="T522" s="677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97" t="s">
        <v>831</v>
      </c>
      <c r="Q523" s="676"/>
      <c r="R523" s="676"/>
      <c r="S523" s="676"/>
      <c r="T523" s="677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31" t="s">
        <v>835</v>
      </c>
      <c r="Q524" s="676"/>
      <c r="R524" s="676"/>
      <c r="S524" s="676"/>
      <c r="T524" s="677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57" t="s">
        <v>838</v>
      </c>
      <c r="Q525" s="676"/>
      <c r="R525" s="676"/>
      <c r="S525" s="676"/>
      <c r="T525" s="677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130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21" t="s">
        <v>841</v>
      </c>
      <c r="Q529" s="676"/>
      <c r="R529" s="676"/>
      <c r="S529" s="676"/>
      <c r="T529" s="677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32" t="s">
        <v>844</v>
      </c>
      <c r="Q530" s="676"/>
      <c r="R530" s="676"/>
      <c r="S530" s="676"/>
      <c r="T530" s="677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6"/>
      <c r="R531" s="676"/>
      <c r="S531" s="676"/>
      <c r="T531" s="677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13" t="s">
        <v>851</v>
      </c>
      <c r="Q532" s="676"/>
      <c r="R532" s="676"/>
      <c r="S532" s="676"/>
      <c r="T532" s="677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3" t="s">
        <v>855</v>
      </c>
      <c r="Q533" s="676"/>
      <c r="R533" s="676"/>
      <c r="S533" s="676"/>
      <c r="T533" s="677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141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67" t="s">
        <v>858</v>
      </c>
      <c r="Q537" s="676"/>
      <c r="R537" s="676"/>
      <c r="S537" s="676"/>
      <c r="T537" s="677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6"/>
      <c r="R538" s="676"/>
      <c r="S538" s="676"/>
      <c r="T538" s="677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53" t="s">
        <v>866</v>
      </c>
      <c r="Q539" s="676"/>
      <c r="R539" s="676"/>
      <c r="S539" s="676"/>
      <c r="T539" s="677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6"/>
      <c r="R540" s="676"/>
      <c r="S540" s="676"/>
      <c r="T540" s="677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0" t="s">
        <v>874</v>
      </c>
      <c r="Q541" s="676"/>
      <c r="R541" s="676"/>
      <c r="S541" s="676"/>
      <c r="T541" s="677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64" t="s">
        <v>878</v>
      </c>
      <c r="Q542" s="676"/>
      <c r="R542" s="676"/>
      <c r="S542" s="676"/>
      <c r="T542" s="677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872" t="s">
        <v>881</v>
      </c>
      <c r="Q543" s="676"/>
      <c r="R543" s="676"/>
      <c r="S543" s="676"/>
      <c r="T543" s="677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63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5" t="s">
        <v>884</v>
      </c>
      <c r="Q547" s="676"/>
      <c r="R547" s="676"/>
      <c r="S547" s="676"/>
      <c r="T547" s="677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96" t="s">
        <v>887</v>
      </c>
      <c r="Q548" s="676"/>
      <c r="R548" s="676"/>
      <c r="S548" s="676"/>
      <c r="T548" s="677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5" t="s">
        <v>887</v>
      </c>
      <c r="Q549" s="676"/>
      <c r="R549" s="676"/>
      <c r="S549" s="676"/>
      <c r="T549" s="677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43" t="s">
        <v>891</v>
      </c>
      <c r="Q550" s="676"/>
      <c r="R550" s="676"/>
      <c r="S550" s="676"/>
      <c r="T550" s="677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68" t="s">
        <v>895</v>
      </c>
      <c r="Q551" s="676"/>
      <c r="R551" s="676"/>
      <c r="S551" s="676"/>
      <c r="T551" s="677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6" t="s">
        <v>898</v>
      </c>
      <c r="Q552" s="676"/>
      <c r="R552" s="676"/>
      <c r="S552" s="676"/>
      <c r="T552" s="677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customHeight="1" x14ac:dyDescent="0.25">
      <c r="A555" s="686" t="s">
        <v>167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790" t="s">
        <v>901</v>
      </c>
      <c r="Q556" s="676"/>
      <c r="R556" s="676"/>
      <c r="S556" s="676"/>
      <c r="T556" s="677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5" t="s">
        <v>904</v>
      </c>
      <c r="Q557" s="676"/>
      <c r="R557" s="676"/>
      <c r="S557" s="676"/>
      <c r="T557" s="677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77" t="s">
        <v>906</v>
      </c>
      <c r="Q558" s="676"/>
      <c r="R558" s="676"/>
      <c r="S558" s="676"/>
      <c r="T558" s="677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15" t="s">
        <v>909</v>
      </c>
      <c r="Q559" s="676"/>
      <c r="R559" s="676"/>
      <c r="S559" s="676"/>
      <c r="T559" s="677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78" t="s">
        <v>912</v>
      </c>
      <c r="Q560" s="676"/>
      <c r="R560" s="676"/>
      <c r="S560" s="676"/>
      <c r="T560" s="677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918" t="s">
        <v>914</v>
      </c>
      <c r="Q561" s="676"/>
      <c r="R561" s="676"/>
      <c r="S561" s="676"/>
      <c r="T561" s="677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915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89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0" t="s">
        <v>918</v>
      </c>
      <c r="Q566" s="676"/>
      <c r="R566" s="676"/>
      <c r="S566" s="676"/>
      <c r="T566" s="677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0" t="s">
        <v>922</v>
      </c>
      <c r="Q567" s="676"/>
      <c r="R567" s="676"/>
      <c r="S567" s="676"/>
      <c r="T567" s="677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130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65" t="s">
        <v>926</v>
      </c>
      <c r="Q571" s="676"/>
      <c r="R571" s="676"/>
      <c r="S571" s="676"/>
      <c r="T571" s="677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141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83" t="s">
        <v>930</v>
      </c>
      <c r="Q575" s="676"/>
      <c r="R575" s="676"/>
      <c r="S575" s="676"/>
      <c r="T575" s="677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932</v>
      </c>
      <c r="Q578" s="775"/>
      <c r="R578" s="775"/>
      <c r="S578" s="775"/>
      <c r="T578" s="775"/>
      <c r="U578" s="775"/>
      <c r="V578" s="776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9361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9474.3599999999988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933</v>
      </c>
      <c r="Q579" s="775"/>
      <c r="R579" s="775"/>
      <c r="S579" s="775"/>
      <c r="T579" s="775"/>
      <c r="U579" s="775"/>
      <c r="V579" s="776"/>
      <c r="W579" s="37" t="s">
        <v>68</v>
      </c>
      <c r="X579" s="671">
        <f>IFERROR(SUM(BM22:BM575),"0")</f>
        <v>9861.159011250189</v>
      </c>
      <c r="Y579" s="671">
        <f>IFERROR(SUM(BN22:BN575),"0")</f>
        <v>9980.7759999999998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934</v>
      </c>
      <c r="Q580" s="775"/>
      <c r="R580" s="775"/>
      <c r="S580" s="775"/>
      <c r="T580" s="775"/>
      <c r="U580" s="775"/>
      <c r="V580" s="776"/>
      <c r="W580" s="37" t="s">
        <v>935</v>
      </c>
      <c r="X580" s="38">
        <f>ROUNDUP(SUM(BO22:BO575),0)</f>
        <v>16</v>
      </c>
      <c r="Y580" s="38">
        <f>ROUNDUP(SUM(BP22:BP575),0)</f>
        <v>16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936</v>
      </c>
      <c r="Q581" s="775"/>
      <c r="R581" s="775"/>
      <c r="S581" s="775"/>
      <c r="T581" s="775"/>
      <c r="U581" s="775"/>
      <c r="V581" s="776"/>
      <c r="W581" s="37" t="s">
        <v>68</v>
      </c>
      <c r="X581" s="671">
        <f>GrossWeightTotal+PalletQtyTotal*25</f>
        <v>10261.159011250189</v>
      </c>
      <c r="Y581" s="671">
        <f>GrossWeightTotalR+PalletQtyTotalR*25</f>
        <v>10380.776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937</v>
      </c>
      <c r="Q582" s="775"/>
      <c r="R582" s="775"/>
      <c r="S582" s="775"/>
      <c r="T582" s="775"/>
      <c r="U582" s="775"/>
      <c r="V582" s="776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1381.8206257531817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1401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938</v>
      </c>
      <c r="Q583" s="775"/>
      <c r="R583" s="775"/>
      <c r="S583" s="775"/>
      <c r="T583" s="775"/>
      <c r="U583" s="775"/>
      <c r="V583" s="776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18.407030000000002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0" t="s">
        <v>87</v>
      </c>
      <c r="D585" s="816"/>
      <c r="E585" s="816"/>
      <c r="F585" s="816"/>
      <c r="G585" s="816"/>
      <c r="H585" s="817"/>
      <c r="I585" s="680" t="s">
        <v>283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560</v>
      </c>
      <c r="W585" s="817"/>
      <c r="X585" s="680" t="s">
        <v>641</v>
      </c>
      <c r="Y585" s="816"/>
      <c r="Z585" s="816"/>
      <c r="AA585" s="817"/>
      <c r="AB585" s="666" t="s">
        <v>716</v>
      </c>
      <c r="AC585" s="680" t="s">
        <v>816</v>
      </c>
      <c r="AD585" s="817"/>
      <c r="AF585" s="667"/>
    </row>
    <row r="586" spans="1:32" ht="14.25" customHeight="1" thickTop="1" x14ac:dyDescent="0.2">
      <c r="A586" s="884" t="s">
        <v>941</v>
      </c>
      <c r="B586" s="680" t="s">
        <v>62</v>
      </c>
      <c r="C586" s="680" t="s">
        <v>88</v>
      </c>
      <c r="D586" s="680" t="s">
        <v>109</v>
      </c>
      <c r="E586" s="680" t="s">
        <v>175</v>
      </c>
      <c r="F586" s="680" t="s">
        <v>206</v>
      </c>
      <c r="G586" s="680" t="s">
        <v>251</v>
      </c>
      <c r="H586" s="680" t="s">
        <v>87</v>
      </c>
      <c r="I586" s="680" t="s">
        <v>284</v>
      </c>
      <c r="J586" s="680" t="s">
        <v>312</v>
      </c>
      <c r="K586" s="680" t="s">
        <v>373</v>
      </c>
      <c r="L586" s="680" t="s">
        <v>398</v>
      </c>
      <c r="M586" s="680" t="s">
        <v>416</v>
      </c>
      <c r="N586" s="667"/>
      <c r="O586" s="680" t="s">
        <v>420</v>
      </c>
      <c r="P586" s="680" t="s">
        <v>429</v>
      </c>
      <c r="Q586" s="680" t="s">
        <v>445</v>
      </c>
      <c r="R586" s="680" t="s">
        <v>455</v>
      </c>
      <c r="S586" s="680" t="s">
        <v>462</v>
      </c>
      <c r="T586" s="680" t="s">
        <v>470</v>
      </c>
      <c r="U586" s="680" t="s">
        <v>547</v>
      </c>
      <c r="V586" s="680" t="s">
        <v>561</v>
      </c>
      <c r="W586" s="680" t="s">
        <v>602</v>
      </c>
      <c r="X586" s="680" t="s">
        <v>642</v>
      </c>
      <c r="Y586" s="680" t="s">
        <v>681</v>
      </c>
      <c r="Z586" s="680" t="s">
        <v>701</v>
      </c>
      <c r="AA586" s="680" t="s">
        <v>709</v>
      </c>
      <c r="AB586" s="680" t="s">
        <v>716</v>
      </c>
      <c r="AC586" s="680" t="s">
        <v>816</v>
      </c>
      <c r="AD586" s="680" t="s">
        <v>915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324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142.00000000000003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1106.1000000000001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722.7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134.4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1216.5</v>
      </c>
      <c r="K588" s="46">
        <f>IFERROR(Y227*1,"0")+IFERROR(Y228*1,"0")+IFERROR(Y229*1,"0")+IFERROR(Y230*1,"0")+IFERROR(Y231*1,"0")+IFERROR(Y232*1,"0")+IFERROR(Y233*1,"0")+IFERROR(Y234*1,"0")+IFERROR(Y238*1,"0")+IFERROR(Y239*1,"0")</f>
        <v>11.6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28.8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516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2460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405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6.3000000000000007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2400.96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2025-03-28T08:14:54Z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