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4A090EFA-D01C-4130-996E-93D3C27ED9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H9" i="1" l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F9" i="1"/>
  <c r="J9" i="1"/>
  <c r="Z22" i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Z496" i="1" s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416" i="1" l="1"/>
  <c r="Z539" i="1"/>
  <c r="Z455" i="1"/>
  <c r="Z442" i="1"/>
  <c r="Z401" i="1"/>
  <c r="Z371" i="1"/>
  <c r="Z212" i="1"/>
  <c r="Z167" i="1"/>
  <c r="Z86" i="1"/>
  <c r="Y630" i="1"/>
  <c r="Y632" i="1"/>
  <c r="Z26" i="1"/>
  <c r="Z390" i="1"/>
  <c r="Z384" i="1"/>
  <c r="Z255" i="1"/>
  <c r="Z609" i="1"/>
  <c r="Z594" i="1"/>
  <c r="Z577" i="1"/>
  <c r="Y631" i="1"/>
  <c r="Y633" i="1" s="1"/>
  <c r="Z355" i="1"/>
  <c r="Z284" i="1"/>
  <c r="Z272" i="1"/>
  <c r="Y634" i="1"/>
  <c r="Z635" i="1" l="1"/>
</calcChain>
</file>

<file path=xl/sharedStrings.xml><?xml version="1.0" encoding="utf-8"?>
<sst xmlns="http://schemas.openxmlformats.org/spreadsheetml/2006/main" count="2971" uniqueCount="1047">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</sst>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8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120</v>
      </c>
      <c r="Y35" s="728">
        <f>IFERROR(IF(X35="",0,CEILING((X35/$H35),1)*$H35),"")</f>
        <v>129.60000000000002</v>
      </c>
      <c r="Z35" s="36">
        <f>IFERROR(IF(Y35=0,"",ROUNDUP(Y35/H35,0)*0.01898),"")</f>
        <v>0.22776000000000002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124.83333333333331</v>
      </c>
      <c r="BN35" s="64">
        <f>IFERROR(Y35*I35/H35,"0")</f>
        <v>134.82000000000002</v>
      </c>
      <c r="BO35" s="64">
        <f>IFERROR(1/J35*(X35/H35),"0")</f>
        <v>0.1736111111111111</v>
      </c>
      <c r="BP35" s="64">
        <f>IFERROR(1/J35*(Y35/H35),"0")</f>
        <v>0.18750000000000003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90</v>
      </c>
      <c r="Y37" s="728">
        <f>IFERROR(IF(X37="",0,CEILING((X37/$H37),1)*$H37),"")</f>
        <v>92</v>
      </c>
      <c r="Z37" s="36">
        <f>IFERROR(IF(Y37=0,"",ROUNDUP(Y37/H37,0)*0.00902),"")</f>
        <v>0.20746000000000001</v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94.724999999999994</v>
      </c>
      <c r="BN37" s="64">
        <f>IFERROR(Y37*I37/H37,"0")</f>
        <v>96.83</v>
      </c>
      <c r="BO37" s="64">
        <f>IFERROR(1/J37*(X37/H37),"0")</f>
        <v>0.17045454545454547</v>
      </c>
      <c r="BP37" s="64">
        <f>IFERROR(1/J37*(Y37/H37),"0")</f>
        <v>0.17424242424242425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33.611111111111114</v>
      </c>
      <c r="Y40" s="729">
        <f>IFERROR(Y35/H35,"0")+IFERROR(Y36/H36,"0")+IFERROR(Y37/H37,"0")+IFERROR(Y38/H38,"0")+IFERROR(Y39/H39,"0")</f>
        <v>35</v>
      </c>
      <c r="Z40" s="729">
        <f>IFERROR(IF(Z35="",0,Z35),"0")+IFERROR(IF(Z36="",0,Z36),"0")+IFERROR(IF(Z37="",0,Z37),"0")+IFERROR(IF(Z38="",0,Z38),"0")+IFERROR(IF(Z39="",0,Z39),"0")</f>
        <v>0.43522000000000005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210</v>
      </c>
      <c r="Y41" s="729">
        <f>IFERROR(SUM(Y35:Y39),"0")</f>
        <v>221.60000000000002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200</v>
      </c>
      <c r="Y50" s="728">
        <f t="shared" si="0"/>
        <v>205.20000000000002</v>
      </c>
      <c r="Z50" s="36">
        <f>IFERROR(IF(Y50=0,"",ROUNDUP(Y50/H50,0)*0.01898),"")</f>
        <v>0.36062</v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208.05555555555554</v>
      </c>
      <c r="BN50" s="64">
        <f t="shared" si="2"/>
        <v>213.46499999999997</v>
      </c>
      <c r="BO50" s="64">
        <f t="shared" si="3"/>
        <v>0.28935185185185186</v>
      </c>
      <c r="BP50" s="64">
        <f t="shared" si="4"/>
        <v>0.296875</v>
      </c>
    </row>
    <row r="51" spans="1:68" ht="27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161</v>
      </c>
      <c r="Y55" s="728">
        <f t="shared" si="0"/>
        <v>162</v>
      </c>
      <c r="Z55" s="36">
        <f>IFERROR(IF(Y55=0,"",ROUNDUP(Y55/H55,0)*0.00902),"")</f>
        <v>0.32472000000000001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168.51333333333332</v>
      </c>
      <c r="BN55" s="64">
        <f t="shared" si="2"/>
        <v>169.56</v>
      </c>
      <c r="BO55" s="64">
        <f t="shared" si="3"/>
        <v>0.27104377104377103</v>
      </c>
      <c r="BP55" s="64">
        <f t="shared" si="4"/>
        <v>0.27272727272727271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54.296296296296298</v>
      </c>
      <c r="Y56" s="729">
        <f>IFERROR(Y49/H49,"0")+IFERROR(Y50/H50,"0")+IFERROR(Y51/H51,"0")+IFERROR(Y52/H52,"0")+IFERROR(Y53/H53,"0")+IFERROR(Y54/H54,"0")+IFERROR(Y55/H55,"0")</f>
        <v>55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0.68534000000000006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361</v>
      </c>
      <c r="Y57" s="729">
        <f>IFERROR(SUM(Y49:Y55),"0")</f>
        <v>367.20000000000005</v>
      </c>
      <c r="Z57" s="37"/>
      <c r="AA57" s="730"/>
      <c r="AB57" s="730"/>
      <c r="AC57" s="730"/>
    </row>
    <row r="58" spans="1:68" ht="14.25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346</v>
      </c>
      <c r="Y59" s="728">
        <f>IFERROR(IF(X59="",0,CEILING((X59/$H59),1)*$H59),"")</f>
        <v>356.40000000000003</v>
      </c>
      <c r="Z59" s="36">
        <f>IFERROR(IF(Y59=0,"",ROUNDUP(Y59/H59,0)*0.01898),"")</f>
        <v>0.62634000000000001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359.93611111111107</v>
      </c>
      <c r="BN59" s="64">
        <f>IFERROR(Y59*I59/H59,"0")</f>
        <v>370.755</v>
      </c>
      <c r="BO59" s="64">
        <f>IFERROR(1/J59*(X59/H59),"0")</f>
        <v>0.50057870370370372</v>
      </c>
      <c r="BP59" s="64">
        <f>IFERROR(1/J59*(Y59/H59),"0")</f>
        <v>0.515625</v>
      </c>
    </row>
    <row r="60" spans="1:68" ht="27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67</v>
      </c>
      <c r="Y62" s="728">
        <f>IFERROR(IF(X62="",0,CEILING((X62/$H62),1)*$H62),"")</f>
        <v>67.5</v>
      </c>
      <c r="Z62" s="36">
        <f>IFERROR(IF(Y62=0,"",ROUNDUP(Y62/H62,0)*0.00651),"")</f>
        <v>0.16275000000000001</v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71.466666666666654</v>
      </c>
      <c r="BN62" s="64">
        <f>IFERROR(Y62*I62/H62,"0")</f>
        <v>72</v>
      </c>
      <c r="BO62" s="64">
        <f>IFERROR(1/J62*(X62/H62),"0")</f>
        <v>0.13634513634513634</v>
      </c>
      <c r="BP62" s="64">
        <f>IFERROR(1/J62*(Y62/H62),"0")</f>
        <v>0.13736263736263737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56.851851851851848</v>
      </c>
      <c r="Y63" s="729">
        <f>IFERROR(Y59/H59,"0")+IFERROR(Y60/H60,"0")+IFERROR(Y61/H61,"0")+IFERROR(Y62/H62,"0")</f>
        <v>58</v>
      </c>
      <c r="Z63" s="729">
        <f>IFERROR(IF(Z59="",0,Z59),"0")+IFERROR(IF(Z60="",0,Z60),"0")+IFERROR(IF(Z61="",0,Z61),"0")+IFERROR(IF(Z62="",0,Z62),"0")</f>
        <v>0.78909000000000007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413</v>
      </c>
      <c r="Y64" s="729">
        <f>IFERROR(SUM(Y59:Y62),"0")</f>
        <v>423.90000000000003</v>
      </c>
      <c r="Z64" s="37"/>
      <c r="AA64" s="730"/>
      <c r="AB64" s="730"/>
      <c r="AC64" s="730"/>
    </row>
    <row r="65" spans="1:68" ht="14.25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88</v>
      </c>
      <c r="Y90" s="728">
        <f>IFERROR(IF(X90="",0,CEILING((X90/$H90),1)*$H90),"")</f>
        <v>97.2</v>
      </c>
      <c r="Z90" s="36">
        <f>IFERROR(IF(Y90=0,"",ROUNDUP(Y90/H90,0)*0.01898),"")</f>
        <v>0.17082</v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91.544444444444437</v>
      </c>
      <c r="BN90" s="64">
        <f>IFERROR(Y90*I90/H90,"0")</f>
        <v>101.11499999999998</v>
      </c>
      <c r="BO90" s="64">
        <f>IFERROR(1/J90*(X90/H90),"0")</f>
        <v>0.1273148148148148</v>
      </c>
      <c r="BP90" s="64">
        <f>IFERROR(1/J90*(Y90/H90),"0")</f>
        <v>0.140625</v>
      </c>
    </row>
    <row r="91" spans="1:68" ht="16.5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125</v>
      </c>
      <c r="Y92" s="728">
        <f>IFERROR(IF(X92="",0,CEILING((X92/$H92),1)*$H92),"")</f>
        <v>126</v>
      </c>
      <c r="Z92" s="36">
        <f>IFERROR(IF(Y92=0,"",ROUNDUP(Y92/H92,0)*0.00902),"")</f>
        <v>0.25256000000000001</v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130.83333333333334</v>
      </c>
      <c r="BN92" s="64">
        <f>IFERROR(Y92*I92/H92,"0")</f>
        <v>131.88</v>
      </c>
      <c r="BO92" s="64">
        <f>IFERROR(1/J92*(X92/H92),"0")</f>
        <v>0.21043771043771045</v>
      </c>
      <c r="BP92" s="64">
        <f>IFERROR(1/J92*(Y92/H92),"0")</f>
        <v>0.21212121212121213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35.925925925925924</v>
      </c>
      <c r="Y93" s="729">
        <f>IFERROR(Y90/H90,"0")+IFERROR(Y91/H91,"0")+IFERROR(Y92/H92,"0")</f>
        <v>37</v>
      </c>
      <c r="Z93" s="729">
        <f>IFERROR(IF(Z90="",0,Z90),"0")+IFERROR(IF(Z91="",0,Z91),"0")+IFERROR(IF(Z92="",0,Z92),"0")</f>
        <v>0.42337999999999998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213</v>
      </c>
      <c r="Y94" s="729">
        <f>IFERROR(SUM(Y90:Y92),"0")</f>
        <v>223.2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35</v>
      </c>
      <c r="Y97" s="728">
        <f t="shared" si="10"/>
        <v>42</v>
      </c>
      <c r="Z97" s="36">
        <f>IFERROR(IF(Y97=0,"",ROUNDUP(Y97/H97,0)*0.01898),"")</f>
        <v>9.4899999999999998E-2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37.162500000000001</v>
      </c>
      <c r="BN97" s="64">
        <f t="shared" si="12"/>
        <v>44.594999999999999</v>
      </c>
      <c r="BO97" s="64">
        <f t="shared" si="13"/>
        <v>6.5104166666666657E-2</v>
      </c>
      <c r="BP97" s="64">
        <f t="shared" si="14"/>
        <v>7.8125E-2</v>
      </c>
    </row>
    <row r="98" spans="1:68" ht="16.5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46</v>
      </c>
      <c r="Y100" s="728">
        <f t="shared" si="10"/>
        <v>48.6</v>
      </c>
      <c r="Z100" s="36">
        <f>IFERROR(IF(Y100=0,"",ROUNDUP(Y100/H100,0)*0.00651),"")</f>
        <v>0.11718000000000001</v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50.293333333333329</v>
      </c>
      <c r="BN100" s="64">
        <f t="shared" si="12"/>
        <v>53.135999999999996</v>
      </c>
      <c r="BO100" s="64">
        <f t="shared" si="13"/>
        <v>9.3610093610093606E-2</v>
      </c>
      <c r="BP100" s="64">
        <f t="shared" si="14"/>
        <v>9.8901098901098911E-2</v>
      </c>
    </row>
    <row r="101" spans="1:68" ht="16.5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37</v>
      </c>
      <c r="Y103" s="728">
        <f t="shared" si="10"/>
        <v>37.619999999999997</v>
      </c>
      <c r="Z103" s="36">
        <f>IFERROR(IF(Y103=0,"",ROUNDUP(Y103/H103,0)*0.00651),"")</f>
        <v>0.12369000000000001</v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41.82121212121212</v>
      </c>
      <c r="BN103" s="64">
        <f t="shared" si="12"/>
        <v>42.521999999999998</v>
      </c>
      <c r="BO103" s="64">
        <f t="shared" si="13"/>
        <v>0.10267510267510269</v>
      </c>
      <c r="BP103" s="64">
        <f t="shared" si="14"/>
        <v>0.1043956043956044</v>
      </c>
    </row>
    <row r="104" spans="1:68" ht="27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39.890572390572387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42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0.33577000000000001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118</v>
      </c>
      <c r="Y107" s="729">
        <f>IFERROR(SUM(Y96:Y105),"0")</f>
        <v>128.22</v>
      </c>
      <c r="Z107" s="37"/>
      <c r="AA107" s="730"/>
      <c r="AB107" s="730"/>
      <c r="AC107" s="730"/>
    </row>
    <row r="108" spans="1:68" ht="16.5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30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31.165178571428573</v>
      </c>
      <c r="BN111" s="64">
        <f>IFERROR(Y111*I111/H111,"0")</f>
        <v>34.904999999999994</v>
      </c>
      <c r="BO111" s="64">
        <f>IFERROR(1/J111*(X111/H111),"0")</f>
        <v>4.1852678571428575E-2</v>
      </c>
      <c r="BP111" s="64">
        <f>IFERROR(1/J111*(Y111/H111),"0")</f>
        <v>4.6874999999999993E-2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62</v>
      </c>
      <c r="Y112" s="728">
        <f>IFERROR(IF(X112="",0,CEILING((X112/$H112),1)*$H112),"")</f>
        <v>63.75</v>
      </c>
      <c r="Z112" s="36">
        <f>IFERROR(IF(Y112=0,"",ROUNDUP(Y112/H112,0)*0.00902),"")</f>
        <v>0.15334</v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65.472000000000008</v>
      </c>
      <c r="BN112" s="64">
        <f>IFERROR(Y112*I112/H112,"0")</f>
        <v>67.319999999999993</v>
      </c>
      <c r="BO112" s="64">
        <f>IFERROR(1/J112*(X112/H112),"0")</f>
        <v>0.12525252525252528</v>
      </c>
      <c r="BP112" s="64">
        <f>IFERROR(1/J112*(Y112/H112),"0")</f>
        <v>0.12878787878787878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19.211904761904762</v>
      </c>
      <c r="Y115" s="729">
        <f>IFERROR(Y110/H110,"0")+IFERROR(Y111/H111,"0")+IFERROR(Y112/H112,"0")+IFERROR(Y113/H113,"0")+IFERROR(Y114/H114,"0")</f>
        <v>20</v>
      </c>
      <c r="Z115" s="729">
        <f>IFERROR(IF(Z110="",0,Z110),"0")+IFERROR(IF(Z111="",0,Z111),"0")+IFERROR(IF(Z112="",0,Z112),"0")+IFERROR(IF(Z113="",0,Z113),"0")+IFERROR(IF(Z114="",0,Z114),"0")</f>
        <v>0.21028000000000002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92</v>
      </c>
      <c r="Y116" s="729">
        <f>IFERROR(SUM(Y110:Y114),"0")</f>
        <v>97.35</v>
      </c>
      <c r="Z116" s="37"/>
      <c r="AA116" s="730"/>
      <c r="AB116" s="730"/>
      <c r="AC116" s="730"/>
    </row>
    <row r="117" spans="1:68" ht="14.25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36</v>
      </c>
      <c r="Y125" s="728">
        <f t="shared" si="15"/>
        <v>42</v>
      </c>
      <c r="Z125" s="36">
        <f>IFERROR(IF(Y125=0,"",ROUNDUP(Y125/H125,0)*0.01898),"")</f>
        <v>9.4899999999999998E-2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38.198571428571427</v>
      </c>
      <c r="BN125" s="64">
        <f t="shared" si="17"/>
        <v>44.564999999999998</v>
      </c>
      <c r="BO125" s="64">
        <f t="shared" si="18"/>
        <v>6.6964285714285712E-2</v>
      </c>
      <c r="BP125" s="64">
        <f t="shared" si="19"/>
        <v>7.8125E-2</v>
      </c>
    </row>
    <row r="126" spans="1:68" ht="16.5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67</v>
      </c>
      <c r="Y127" s="728">
        <f t="shared" si="15"/>
        <v>67.319999999999993</v>
      </c>
      <c r="Z127" s="36">
        <f t="shared" ref="Z127:Z132" si="20">IFERROR(IF(Y127=0,"",ROUNDUP(Y127/H127,0)*0.00651),"")</f>
        <v>0.22134000000000001</v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75.324242424242428</v>
      </c>
      <c r="BN127" s="64">
        <f t="shared" si="17"/>
        <v>75.683999999999983</v>
      </c>
      <c r="BO127" s="64">
        <f t="shared" si="18"/>
        <v>0.18592518592518595</v>
      </c>
      <c r="BP127" s="64">
        <f t="shared" si="19"/>
        <v>0.18681318681318682</v>
      </c>
    </row>
    <row r="128" spans="1:68" ht="27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38.124098124098126</v>
      </c>
      <c r="Y133" s="729">
        <f>IFERROR(Y124/H124,"0")+IFERROR(Y125/H125,"0")+IFERROR(Y126/H126,"0")+IFERROR(Y127/H127,"0")+IFERROR(Y128/H128,"0")+IFERROR(Y129/H129,"0")+IFERROR(Y130/H130,"0")+IFERROR(Y131/H131,"0")+IFERROR(Y132/H132,"0")</f>
        <v>39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0.31624000000000002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103</v>
      </c>
      <c r="Y134" s="729">
        <f>IFERROR(SUM(Y124:Y132),"0")</f>
        <v>109.32</v>
      </c>
      <c r="Z134" s="37"/>
      <c r="AA134" s="730"/>
      <c r="AB134" s="730"/>
      <c r="AC134" s="730"/>
    </row>
    <row r="135" spans="1:68" ht="14.25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21</v>
      </c>
      <c r="Y162" s="728">
        <f>IFERROR(IF(X162="",0,CEILING((X162/$H162),1)*$H162),"")</f>
        <v>27</v>
      </c>
      <c r="Z162" s="36">
        <f>IFERROR(IF(Y162=0,"",ROUNDUP(Y162/H162,0)*0.01898),"")</f>
        <v>5.6940000000000004E-2</v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22.365000000000002</v>
      </c>
      <c r="BN162" s="64">
        <f>IFERROR(Y162*I162/H162,"0")</f>
        <v>28.755000000000003</v>
      </c>
      <c r="BO162" s="64">
        <f>IFERROR(1/J162*(X162/H162),"0")</f>
        <v>3.6458333333333336E-2</v>
      </c>
      <c r="BP162" s="64">
        <f>IFERROR(1/J162*(Y162/H162),"0")</f>
        <v>4.6875E-2</v>
      </c>
    </row>
    <row r="163" spans="1:68" ht="27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74</v>
      </c>
      <c r="Y164" s="728">
        <f>IFERROR(IF(X164="",0,CEILING((X164/$H164),1)*$H164),"")</f>
        <v>81</v>
      </c>
      <c r="Z164" s="36">
        <f>IFERROR(IF(Y164=0,"",ROUNDUP(Y164/H164,0)*0.01898),"")</f>
        <v>0.17082</v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78.81</v>
      </c>
      <c r="BN164" s="64">
        <f>IFERROR(Y164*I164/H164,"0")</f>
        <v>86.265000000000015</v>
      </c>
      <c r="BO164" s="64">
        <f>IFERROR(1/J164*(X164/H164),"0")</f>
        <v>0.12847222222222221</v>
      </c>
      <c r="BP164" s="64">
        <f>IFERROR(1/J164*(Y164/H164),"0")</f>
        <v>0.140625</v>
      </c>
    </row>
    <row r="165" spans="1:68" ht="27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10.555555555555555</v>
      </c>
      <c r="Y167" s="729">
        <f>IFERROR(Y162/H162,"0")+IFERROR(Y163/H163,"0")+IFERROR(Y164/H164,"0")+IFERROR(Y165/H165,"0")+IFERROR(Y166/H166,"0")</f>
        <v>12</v>
      </c>
      <c r="Z167" s="729">
        <f>IFERROR(IF(Z162="",0,Z162),"0")+IFERROR(IF(Z163="",0,Z163),"0")+IFERROR(IF(Z164="",0,Z164),"0")+IFERROR(IF(Z165="",0,Z165),"0")+IFERROR(IF(Z166="",0,Z166),"0")</f>
        <v>0.22776000000000002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95</v>
      </c>
      <c r="Y168" s="729">
        <f>IFERROR(SUM(Y162:Y166),"0")</f>
        <v>108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22</v>
      </c>
      <c r="Y183" s="728">
        <f t="shared" si="21"/>
        <v>25.200000000000003</v>
      </c>
      <c r="Z183" s="36">
        <f>IFERROR(IF(Y183=0,"",ROUNDUP(Y183/H183,0)*0.00902),"")</f>
        <v>5.4120000000000001E-2</v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23.1</v>
      </c>
      <c r="BN183" s="64">
        <f t="shared" si="23"/>
        <v>26.460000000000004</v>
      </c>
      <c r="BO183" s="64">
        <f t="shared" si="24"/>
        <v>3.9682539682539687E-2</v>
      </c>
      <c r="BP183" s="64">
        <f t="shared" si="25"/>
        <v>4.5454545454545456E-2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44</v>
      </c>
      <c r="Y184" s="728">
        <f t="shared" si="21"/>
        <v>44.1</v>
      </c>
      <c r="Z184" s="36">
        <f>IFERROR(IF(Y184=0,"",ROUNDUP(Y184/H184,0)*0.00502),"")</f>
        <v>0.10542</v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46.723809523809521</v>
      </c>
      <c r="BN184" s="64">
        <f t="shared" si="23"/>
        <v>46.83</v>
      </c>
      <c r="BO184" s="64">
        <f t="shared" si="24"/>
        <v>8.9540089540089546E-2</v>
      </c>
      <c r="BP184" s="64">
        <f t="shared" si="25"/>
        <v>8.9743589743589758E-2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29</v>
      </c>
      <c r="Y185" s="728">
        <f t="shared" si="21"/>
        <v>29.400000000000002</v>
      </c>
      <c r="Z185" s="36">
        <f>IFERROR(IF(Y185=0,"",ROUNDUP(Y185/H185,0)*0.00502),"")</f>
        <v>7.0280000000000009E-2</v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30.795238095238094</v>
      </c>
      <c r="BN185" s="64">
        <f t="shared" si="23"/>
        <v>31.22</v>
      </c>
      <c r="BO185" s="64">
        <f t="shared" si="24"/>
        <v>5.9015059015059018E-2</v>
      </c>
      <c r="BP185" s="64">
        <f t="shared" si="25"/>
        <v>5.9829059829059839E-2</v>
      </c>
    </row>
    <row r="186" spans="1:68" ht="27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55</v>
      </c>
      <c r="Y187" s="728">
        <f t="shared" si="21"/>
        <v>56.7</v>
      </c>
      <c r="Z187" s="36">
        <f>IFERROR(IF(Y187=0,"",ROUNDUP(Y187/H187,0)*0.00502),"")</f>
        <v>0.13553999999999999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57.61904761904762</v>
      </c>
      <c r="BN187" s="64">
        <f t="shared" si="23"/>
        <v>59.400000000000006</v>
      </c>
      <c r="BO187" s="64">
        <f t="shared" si="24"/>
        <v>0.11192511192511194</v>
      </c>
      <c r="BP187" s="64">
        <f t="shared" si="25"/>
        <v>0.11538461538461539</v>
      </c>
    </row>
    <row r="188" spans="1:68" ht="27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66.19047619047619</v>
      </c>
      <c r="Y190" s="729">
        <f>IFERROR(Y181/H181,"0")+IFERROR(Y182/H182,"0")+IFERROR(Y183/H183,"0")+IFERROR(Y184/H184,"0")+IFERROR(Y185/H185,"0")+IFERROR(Y186/H186,"0")+IFERROR(Y187/H187,"0")+IFERROR(Y188/H188,"0")+IFERROR(Y189/H189,"0")</f>
        <v>68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0.36536000000000002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150</v>
      </c>
      <c r="Y191" s="729">
        <f>IFERROR(SUM(Y181:Y189),"0")</f>
        <v>155.40000000000003</v>
      </c>
      <c r="Z191" s="37"/>
      <c r="AA191" s="730"/>
      <c r="AB191" s="730"/>
      <c r="AC191" s="730"/>
    </row>
    <row r="192" spans="1:68" ht="16.5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20</v>
      </c>
      <c r="Y208" s="728">
        <f t="shared" si="26"/>
        <v>21.6</v>
      </c>
      <c r="Z208" s="36">
        <f>IFERROR(IF(Y208=0,"",ROUNDUP(Y208/H208,0)*0.00502),"")</f>
        <v>6.0240000000000002E-2</v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21.444444444444446</v>
      </c>
      <c r="BN208" s="64">
        <f t="shared" si="28"/>
        <v>23.16</v>
      </c>
      <c r="BO208" s="64">
        <f t="shared" si="29"/>
        <v>4.7483380816714153E-2</v>
      </c>
      <c r="BP208" s="64">
        <f t="shared" si="30"/>
        <v>5.1282051282051287E-2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23</v>
      </c>
      <c r="Y209" s="728">
        <f t="shared" si="26"/>
        <v>23.400000000000002</v>
      </c>
      <c r="Z209" s="36">
        <f>IFERROR(IF(Y209=0,"",ROUNDUP(Y209/H209,0)*0.00502),"")</f>
        <v>6.5259999999999999E-2</v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24.277777777777775</v>
      </c>
      <c r="BN209" s="64">
        <f t="shared" si="28"/>
        <v>24.7</v>
      </c>
      <c r="BO209" s="64">
        <f t="shared" si="29"/>
        <v>5.4605887939221276E-2</v>
      </c>
      <c r="BP209" s="64">
        <f t="shared" si="30"/>
        <v>5.5555555555555559E-2</v>
      </c>
    </row>
    <row r="210" spans="1:68" ht="27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28</v>
      </c>
      <c r="Y211" s="728">
        <f t="shared" si="26"/>
        <v>28.8</v>
      </c>
      <c r="Z211" s="36">
        <f>IFERROR(IF(Y211=0,"",ROUNDUP(Y211/H211,0)*0.00502),"")</f>
        <v>8.0320000000000003E-2</v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29.555555555555554</v>
      </c>
      <c r="BN211" s="64">
        <f t="shared" si="28"/>
        <v>30.4</v>
      </c>
      <c r="BO211" s="64">
        <f t="shared" si="29"/>
        <v>6.6476733143399816E-2</v>
      </c>
      <c r="BP211" s="64">
        <f t="shared" si="30"/>
        <v>6.8376068376068383E-2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39.444444444444443</v>
      </c>
      <c r="Y212" s="729">
        <f>IFERROR(Y204/H204,"0")+IFERROR(Y205/H205,"0")+IFERROR(Y206/H206,"0")+IFERROR(Y207/H207,"0")+IFERROR(Y208/H208,"0")+IFERROR(Y209/H209,"0")+IFERROR(Y210/H210,"0")+IFERROR(Y211/H211,"0")</f>
        <v>41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0.20582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71</v>
      </c>
      <c r="Y213" s="729">
        <f>IFERROR(SUM(Y204:Y211),"0")</f>
        <v>73.8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48</v>
      </c>
      <c r="Y219" s="728">
        <f t="shared" si="31"/>
        <v>48</v>
      </c>
      <c r="Z219" s="36">
        <f t="shared" ref="Z219:Z226" si="36">IFERROR(IF(Y219=0,"",ROUNDUP(Y219/H219,0)*0.00651),"")</f>
        <v>0.13020000000000001</v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53.4</v>
      </c>
      <c r="BN219" s="64">
        <f t="shared" si="33"/>
        <v>53.4</v>
      </c>
      <c r="BO219" s="64">
        <f t="shared" si="34"/>
        <v>0.1098901098901099</v>
      </c>
      <c r="BP219" s="64">
        <f t="shared" si="35"/>
        <v>0.1098901098901099</v>
      </c>
    </row>
    <row r="220" spans="1:68" ht="27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99</v>
      </c>
      <c r="Y221" s="728">
        <f t="shared" si="31"/>
        <v>100.8</v>
      </c>
      <c r="Z221" s="36">
        <f t="shared" si="36"/>
        <v>0.27342</v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109.39500000000001</v>
      </c>
      <c r="BN221" s="64">
        <f t="shared" si="33"/>
        <v>111.384</v>
      </c>
      <c r="BO221" s="64">
        <f t="shared" si="34"/>
        <v>0.22664835164835168</v>
      </c>
      <c r="BP221" s="64">
        <f t="shared" si="35"/>
        <v>0.23076923076923078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74</v>
      </c>
      <c r="Y222" s="728">
        <f t="shared" si="31"/>
        <v>74.399999999999991</v>
      </c>
      <c r="Z222" s="36">
        <f t="shared" si="36"/>
        <v>0.20181000000000002</v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81.77000000000001</v>
      </c>
      <c r="BN222" s="64">
        <f t="shared" si="33"/>
        <v>82.212000000000003</v>
      </c>
      <c r="BO222" s="64">
        <f t="shared" si="34"/>
        <v>0.16941391941391945</v>
      </c>
      <c r="BP222" s="64">
        <f t="shared" si="35"/>
        <v>0.17032967032967034</v>
      </c>
    </row>
    <row r="223" spans="1:68" ht="27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35</v>
      </c>
      <c r="Y225" s="728">
        <f t="shared" si="31"/>
        <v>36</v>
      </c>
      <c r="Z225" s="36">
        <f t="shared" si="36"/>
        <v>9.7650000000000001E-2</v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38.762500000000003</v>
      </c>
      <c r="BN225" s="64">
        <f t="shared" si="33"/>
        <v>39.870000000000005</v>
      </c>
      <c r="BO225" s="64">
        <f t="shared" si="34"/>
        <v>8.0128205128205135E-2</v>
      </c>
      <c r="BP225" s="64">
        <f t="shared" si="35"/>
        <v>8.241758241758243E-2</v>
      </c>
    </row>
    <row r="226" spans="1:68" ht="27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106.66666666666667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108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0.70308000000000004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256</v>
      </c>
      <c r="Y228" s="729">
        <f>IFERROR(SUM(Y215:Y226),"0")</f>
        <v>259.2</v>
      </c>
      <c r="Z228" s="37"/>
      <c r="AA228" s="730"/>
      <c r="AB228" s="730"/>
      <c r="AC228" s="730"/>
    </row>
    <row r="229" spans="1:68" ht="14.25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51</v>
      </c>
      <c r="Y263" s="728">
        <f t="shared" ref="Y263:Y271" si="42">IFERROR(IF(X263="",0,CEILING((X263/$H263),1)*$H263),"")</f>
        <v>54</v>
      </c>
      <c r="Z263" s="36">
        <f>IFERROR(IF(Y263=0,"",ROUNDUP(Y263/H263,0)*0.01898),"")</f>
        <v>9.4899999999999998E-2</v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53.054166666666667</v>
      </c>
      <c r="BN263" s="64">
        <f t="shared" ref="BN263:BN271" si="44">IFERROR(Y263*I263/H263,"0")</f>
        <v>56.17499999999999</v>
      </c>
      <c r="BO263" s="64">
        <f t="shared" ref="BO263:BO271" si="45">IFERROR(1/J263*(X263/H263),"0")</f>
        <v>7.3784722222222224E-2</v>
      </c>
      <c r="BP263" s="64">
        <f t="shared" ref="BP263:BP271" si="46">IFERROR(1/J263*(Y263/H263),"0")</f>
        <v>7.8125E-2</v>
      </c>
    </row>
    <row r="264" spans="1:68" ht="27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101</v>
      </c>
      <c r="Y265" s="728">
        <f t="shared" si="42"/>
        <v>108</v>
      </c>
      <c r="Z265" s="36">
        <f>IFERROR(IF(Y265=0,"",ROUNDUP(Y265/H265,0)*0.01898),"")</f>
        <v>0.1898</v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105.06805555555555</v>
      </c>
      <c r="BN265" s="64">
        <f t="shared" si="44"/>
        <v>112.34999999999998</v>
      </c>
      <c r="BO265" s="64">
        <f t="shared" si="45"/>
        <v>0.14612268518518517</v>
      </c>
      <c r="BP265" s="64">
        <f t="shared" si="46"/>
        <v>0.15625</v>
      </c>
    </row>
    <row r="266" spans="1:68" ht="37.5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14.074074074074073</v>
      </c>
      <c r="Y272" s="729">
        <f>IFERROR(Y263/H263,"0")+IFERROR(Y264/H264,"0")+IFERROR(Y265/H265,"0")+IFERROR(Y266/H266,"0")+IFERROR(Y267/H267,"0")+IFERROR(Y268/H268,"0")+IFERROR(Y269/H269,"0")+IFERROR(Y270/H270,"0")+IFERROR(Y271/H271,"0")</f>
        <v>15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0.28470000000000001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152</v>
      </c>
      <c r="Y273" s="729">
        <f>IFERROR(SUM(Y263:Y271),"0")</f>
        <v>162</v>
      </c>
      <c r="Z273" s="37"/>
      <c r="AA273" s="730"/>
      <c r="AB273" s="730"/>
      <c r="AC273" s="730"/>
    </row>
    <row r="274" spans="1:68" ht="16.5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29</v>
      </c>
      <c r="Y328" s="728">
        <f>IFERROR(IF(X328="",0,CEILING((X328/$H328),1)*$H328),"")</f>
        <v>29.400000000000002</v>
      </c>
      <c r="Z328" s="36">
        <f>IFERROR(IF(Y328=0,"",ROUNDUP(Y328/H328,0)*0.00502),"")</f>
        <v>7.0280000000000009E-2</v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30.380952380952383</v>
      </c>
      <c r="BN328" s="64">
        <f>IFERROR(Y328*I328/H328,"0")</f>
        <v>30.8</v>
      </c>
      <c r="BO328" s="64">
        <f>IFERROR(1/J328*(X328/H328),"0")</f>
        <v>5.9015059015059018E-2</v>
      </c>
      <c r="BP328" s="64">
        <f>IFERROR(1/J328*(Y328/H328),"0")</f>
        <v>5.9829059829059839E-2</v>
      </c>
    </row>
    <row r="329" spans="1:68" ht="27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13.809523809523808</v>
      </c>
      <c r="Y330" s="729">
        <f>IFERROR(Y328/H328,"0")+IFERROR(Y329/H329,"0")</f>
        <v>14</v>
      </c>
      <c r="Z330" s="729">
        <f>IFERROR(IF(Z328="",0,Z328),"0")+IFERROR(IF(Z329="",0,Z329),"0")</f>
        <v>7.0280000000000009E-2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29</v>
      </c>
      <c r="Y331" s="729">
        <f>IFERROR(SUM(Y328:Y329),"0")</f>
        <v>29.400000000000002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68</v>
      </c>
      <c r="Y347" s="728">
        <f t="shared" ref="Y347:Y354" si="47">IFERROR(IF(X347="",0,CEILING((X347/$H347),1)*$H347),"")</f>
        <v>75.600000000000009</v>
      </c>
      <c r="Z347" s="36">
        <f>IFERROR(IF(Y347=0,"",ROUNDUP(Y347/H347,0)*0.01898),"")</f>
        <v>0.13286000000000001</v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70.73888888888888</v>
      </c>
      <c r="BN347" s="64">
        <f t="shared" ref="BN347:BN354" si="49">IFERROR(Y347*I347/H347,"0")</f>
        <v>78.64500000000001</v>
      </c>
      <c r="BO347" s="64">
        <f t="shared" ref="BO347:BO354" si="50">IFERROR(1/J347*(X347/H347),"0")</f>
        <v>9.8379629629629622E-2</v>
      </c>
      <c r="BP347" s="64">
        <f t="shared" ref="BP347:BP354" si="51">IFERROR(1/J347*(Y347/H347),"0")</f>
        <v>0.109375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213</v>
      </c>
      <c r="Y348" s="728">
        <f t="shared" si="47"/>
        <v>216</v>
      </c>
      <c r="Z348" s="36">
        <f>IFERROR(IF(Y348=0,"",ROUNDUP(Y348/H348,0)*0.01898),"")</f>
        <v>0.37959999999999999</v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221.57916666666662</v>
      </c>
      <c r="BN348" s="64">
        <f t="shared" si="49"/>
        <v>224.69999999999996</v>
      </c>
      <c r="BO348" s="64">
        <f t="shared" si="50"/>
        <v>0.30815972222222221</v>
      </c>
      <c r="BP348" s="64">
        <f t="shared" si="51"/>
        <v>0.3125</v>
      </c>
    </row>
    <row r="349" spans="1:68" ht="27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53</v>
      </c>
      <c r="Y350" s="728">
        <f t="shared" si="47"/>
        <v>54</v>
      </c>
      <c r="Z350" s="36">
        <f>IFERROR(IF(Y350=0,"",ROUNDUP(Y350/H350,0)*0.01898),"")</f>
        <v>9.4899999999999998E-2</v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55.134722222222209</v>
      </c>
      <c r="BN350" s="64">
        <f t="shared" si="49"/>
        <v>56.17499999999999</v>
      </c>
      <c r="BO350" s="64">
        <f t="shared" si="50"/>
        <v>7.6678240740740741E-2</v>
      </c>
      <c r="BP350" s="64">
        <f t="shared" si="51"/>
        <v>7.8125E-2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39</v>
      </c>
      <c r="Y354" s="728">
        <f t="shared" si="47"/>
        <v>40</v>
      </c>
      <c r="Z354" s="36">
        <f>IFERROR(IF(Y354=0,"",ROUNDUP(Y354/H354,0)*0.00902),"")</f>
        <v>9.0200000000000002E-2</v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41.047499999999999</v>
      </c>
      <c r="BN354" s="64">
        <f t="shared" si="49"/>
        <v>42.1</v>
      </c>
      <c r="BO354" s="64">
        <f t="shared" si="50"/>
        <v>7.3863636363636367E-2</v>
      </c>
      <c r="BP354" s="64">
        <f t="shared" si="51"/>
        <v>7.575757575757576E-2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40.675925925925924</v>
      </c>
      <c r="Y355" s="729">
        <f>IFERROR(Y347/H347,"0")+IFERROR(Y348/H348,"0")+IFERROR(Y349/H349,"0")+IFERROR(Y350/H350,"0")+IFERROR(Y351/H351,"0")+IFERROR(Y352/H352,"0")+IFERROR(Y353/H353,"0")+IFERROR(Y354/H354,"0")</f>
        <v>42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0.69755999999999996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373</v>
      </c>
      <c r="Y356" s="729">
        <f>IFERROR(SUM(Y347:Y354),"0")</f>
        <v>385.6</v>
      </c>
      <c r="Z356" s="37"/>
      <c r="AA356" s="730"/>
      <c r="AB356" s="730"/>
      <c r="AC356" s="730"/>
    </row>
    <row r="357" spans="1:68" ht="14.25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82</v>
      </c>
      <c r="Y358" s="728">
        <f>IFERROR(IF(X358="",0,CEILING((X358/$H358),1)*$H358),"")</f>
        <v>84</v>
      </c>
      <c r="Z358" s="36">
        <f>IFERROR(IF(Y358=0,"",ROUNDUP(Y358/H358,0)*0.00902),"")</f>
        <v>0.1804</v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87.271428571428558</v>
      </c>
      <c r="BN358" s="64">
        <f>IFERROR(Y358*I358/H358,"0")</f>
        <v>89.399999999999991</v>
      </c>
      <c r="BO358" s="64">
        <f>IFERROR(1/J358*(X358/H358),"0")</f>
        <v>0.1479076479076479</v>
      </c>
      <c r="BP358" s="64">
        <f>IFERROR(1/J358*(Y358/H358),"0")</f>
        <v>0.15151515151515152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52</v>
      </c>
      <c r="Y359" s="728">
        <f>IFERROR(IF(X359="",0,CEILING((X359/$H359),1)*$H359),"")</f>
        <v>54.6</v>
      </c>
      <c r="Z359" s="36">
        <f>IFERROR(IF(Y359=0,"",ROUNDUP(Y359/H359,0)*0.00902),"")</f>
        <v>0.11726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55.342857142857142</v>
      </c>
      <c r="BN359" s="64">
        <f>IFERROR(Y359*I359/H359,"0")</f>
        <v>58.109999999999992</v>
      </c>
      <c r="BO359" s="64">
        <f>IFERROR(1/J359*(X359/H359),"0")</f>
        <v>9.3795093795093792E-2</v>
      </c>
      <c r="BP359" s="64">
        <f>IFERROR(1/J359*(Y359/H359),"0")</f>
        <v>9.8484848484848481E-2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31.904761904761902</v>
      </c>
      <c r="Y362" s="729">
        <f>IFERROR(Y358/H358,"0")+IFERROR(Y359/H359,"0")+IFERROR(Y360/H360,"0")+IFERROR(Y361/H361,"0")</f>
        <v>33</v>
      </c>
      <c r="Z362" s="729">
        <f>IFERROR(IF(Z358="",0,Z358),"0")+IFERROR(IF(Z359="",0,Z359),"0")+IFERROR(IF(Z360="",0,Z360),"0")+IFERROR(IF(Z361="",0,Z361),"0")</f>
        <v>0.29766000000000004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134</v>
      </c>
      <c r="Y363" s="729">
        <f>IFERROR(SUM(Y358:Y361),"0")</f>
        <v>138.6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740</v>
      </c>
      <c r="Y365" s="728">
        <f t="shared" ref="Y365:Y370" si="52">IFERROR(IF(X365="",0,CEILING((X365/$H365),1)*$H365),"")</f>
        <v>741</v>
      </c>
      <c r="Z365" s="36">
        <f>IFERROR(IF(Y365=0,"",ROUNDUP(Y365/H365,0)*0.01898),"")</f>
        <v>1.8030999999999999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788.66923076923092</v>
      </c>
      <c r="BN365" s="64">
        <f t="shared" ref="BN365:BN370" si="54">IFERROR(Y365*I365/H365,"0")</f>
        <v>789.73500000000013</v>
      </c>
      <c r="BO365" s="64">
        <f t="shared" ref="BO365:BO370" si="55">IFERROR(1/J365*(X365/H365),"0")</f>
        <v>1.4823717948717949</v>
      </c>
      <c r="BP365" s="64">
        <f t="shared" ref="BP365:BP370" si="56">IFERROR(1/J365*(Y365/H365),"0")</f>
        <v>1.484375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69</v>
      </c>
      <c r="Y368" s="728">
        <f t="shared" si="52"/>
        <v>69</v>
      </c>
      <c r="Z368" s="36">
        <f>IFERROR(IF(Y368=0,"",ROUNDUP(Y368/H368,0)*0.00651),"")</f>
        <v>0.14973</v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74.658000000000001</v>
      </c>
      <c r="BN368" s="64">
        <f t="shared" si="54"/>
        <v>74.658000000000001</v>
      </c>
      <c r="BO368" s="64">
        <f t="shared" si="55"/>
        <v>0.1263736263736264</v>
      </c>
      <c r="BP368" s="64">
        <f t="shared" si="56"/>
        <v>0.1263736263736264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117.87179487179488</v>
      </c>
      <c r="Y371" s="729">
        <f>IFERROR(Y365/H365,"0")+IFERROR(Y366/H366,"0")+IFERROR(Y367/H367,"0")+IFERROR(Y368/H368,"0")+IFERROR(Y369/H369,"0")+IFERROR(Y370/H370,"0")</f>
        <v>118</v>
      </c>
      <c r="Z371" s="729">
        <f>IFERROR(IF(Z365="",0,Z365),"0")+IFERROR(IF(Z366="",0,Z366),"0")+IFERROR(IF(Z367="",0,Z367),"0")+IFERROR(IF(Z368="",0,Z368),"0")+IFERROR(IF(Z369="",0,Z369),"0")+IFERROR(IF(Z370="",0,Z370),"0")</f>
        <v>1.9528299999999998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809</v>
      </c>
      <c r="Y372" s="729">
        <f>IFERROR(SUM(Y365:Y370),"0")</f>
        <v>810</v>
      </c>
      <c r="Z372" s="37"/>
      <c r="AA372" s="730"/>
      <c r="AB372" s="730"/>
      <c r="AC372" s="730"/>
    </row>
    <row r="373" spans="1:68" ht="14.25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40</v>
      </c>
      <c r="Y374" s="728">
        <f>IFERROR(IF(X374="",0,CEILING((X374/$H374),1)*$H374),"")</f>
        <v>42</v>
      </c>
      <c r="Z374" s="36">
        <f>IFERROR(IF(Y374=0,"",ROUNDUP(Y374/H374,0)*0.01898),"")</f>
        <v>9.4899999999999998E-2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42.471428571428568</v>
      </c>
      <c r="BN374" s="64">
        <f>IFERROR(Y374*I374/H374,"0")</f>
        <v>44.594999999999999</v>
      </c>
      <c r="BO374" s="64">
        <f>IFERROR(1/J374*(X374/H374),"0")</f>
        <v>7.4404761904761904E-2</v>
      </c>
      <c r="BP374" s="64">
        <f>IFERROR(1/J374*(Y374/H374),"0")</f>
        <v>7.8125E-2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80</v>
      </c>
      <c r="Y375" s="728">
        <f>IFERROR(IF(X375="",0,CEILING((X375/$H375),1)*$H375),"")</f>
        <v>85.8</v>
      </c>
      <c r="Z375" s="36">
        <f>IFERROR(IF(Y375=0,"",ROUNDUP(Y375/H375,0)*0.01898),"")</f>
        <v>0.20877999999999999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85.32307692307694</v>
      </c>
      <c r="BN375" s="64">
        <f>IFERROR(Y375*I375/H375,"0")</f>
        <v>91.509000000000015</v>
      </c>
      <c r="BO375" s="64">
        <f>IFERROR(1/J375*(X375/H375),"0")</f>
        <v>0.16025641025641027</v>
      </c>
      <c r="BP375" s="64">
        <f>IFERROR(1/J375*(Y375/H375),"0")</f>
        <v>0.171875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50</v>
      </c>
      <c r="Y376" s="728">
        <f>IFERROR(IF(X376="",0,CEILING((X376/$H376),1)*$H376),"")</f>
        <v>50.400000000000006</v>
      </c>
      <c r="Z376" s="36">
        <f>IFERROR(IF(Y376=0,"",ROUNDUP(Y376/H376,0)*0.01898),"")</f>
        <v>0.11388000000000001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53.089285714285715</v>
      </c>
      <c r="BN376" s="64">
        <f>IFERROR(Y376*I376/H376,"0")</f>
        <v>53.514000000000003</v>
      </c>
      <c r="BO376" s="64">
        <f>IFERROR(1/J376*(X376/H376),"0")</f>
        <v>9.3005952380952384E-2</v>
      </c>
      <c r="BP376" s="64">
        <f>IFERROR(1/J376*(Y376/H376),"0")</f>
        <v>9.375E-2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20.970695970695971</v>
      </c>
      <c r="Y377" s="729">
        <f>IFERROR(Y374/H374,"0")+IFERROR(Y375/H375,"0")+IFERROR(Y376/H376,"0")</f>
        <v>22</v>
      </c>
      <c r="Z377" s="729">
        <f>IFERROR(IF(Z374="",0,Z374),"0")+IFERROR(IF(Z375="",0,Z375),"0")+IFERROR(IF(Z376="",0,Z376),"0")</f>
        <v>0.41756000000000004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170</v>
      </c>
      <c r="Y378" s="729">
        <f>IFERROR(SUM(Y374:Y376),"0")</f>
        <v>178.2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27</v>
      </c>
      <c r="Y394" s="728">
        <f>IFERROR(IF(X394="",0,CEILING((X394/$H394),1)*$H394),"")</f>
        <v>27</v>
      </c>
      <c r="Z394" s="36">
        <f>IFERROR(IF(Y394=0,"",ROUNDUP(Y394/H394,0)*0.00651),"")</f>
        <v>9.7650000000000001E-2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30.419999999999998</v>
      </c>
      <c r="BN394" s="64">
        <f>IFERROR(Y394*I394/H394,"0")</f>
        <v>30.419999999999998</v>
      </c>
      <c r="BO394" s="64">
        <f>IFERROR(1/J394*(X394/H394),"0")</f>
        <v>8.241758241758243E-2</v>
      </c>
      <c r="BP394" s="64">
        <f>IFERROR(1/J394*(Y394/H394),"0")</f>
        <v>8.241758241758243E-2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15</v>
      </c>
      <c r="Y395" s="729">
        <f>IFERROR(Y394/H394,"0")</f>
        <v>15</v>
      </c>
      <c r="Z395" s="729">
        <f>IFERROR(IF(Z394="",0,Z394),"0")</f>
        <v>9.7650000000000001E-2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27</v>
      </c>
      <c r="Y396" s="729">
        <f>IFERROR(SUM(Y394:Y394),"0")</f>
        <v>27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110</v>
      </c>
      <c r="Y399" s="728">
        <f>IFERROR(IF(X399="",0,CEILING((X399/$H399),1)*$H399),"")</f>
        <v>111.30000000000001</v>
      </c>
      <c r="Z399" s="36">
        <f>IFERROR(IF(Y399=0,"",ROUNDUP(Y399/H399,0)*0.00651),"")</f>
        <v>0.34503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123.19999999999997</v>
      </c>
      <c r="BN399" s="64">
        <f>IFERROR(Y399*I399/H399,"0")</f>
        <v>124.65599999999999</v>
      </c>
      <c r="BO399" s="64">
        <f>IFERROR(1/J399*(X399/H399),"0")</f>
        <v>0.28780743066457354</v>
      </c>
      <c r="BP399" s="64">
        <f>IFERROR(1/J399*(Y399/H399),"0")</f>
        <v>0.29120879120879123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66</v>
      </c>
      <c r="Y400" s="728">
        <f>IFERROR(IF(X400="",0,CEILING((X400/$H400),1)*$H400),"")</f>
        <v>67.2</v>
      </c>
      <c r="Z400" s="36">
        <f>IFERROR(IF(Y400=0,"",ROUNDUP(Y400/H400,0)*0.00651),"")</f>
        <v>0.20832000000000001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73.542857142857144</v>
      </c>
      <c r="BN400" s="64">
        <f>IFERROR(Y400*I400/H400,"0")</f>
        <v>74.88</v>
      </c>
      <c r="BO400" s="64">
        <f>IFERROR(1/J400*(X400/H400),"0")</f>
        <v>0.17268445839874411</v>
      </c>
      <c r="BP400" s="64">
        <f>IFERROR(1/J400*(Y400/H400),"0")</f>
        <v>0.17582417582417584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83.80952380952381</v>
      </c>
      <c r="Y401" s="729">
        <f>IFERROR(Y398/H398,"0")+IFERROR(Y399/H399,"0")+IFERROR(Y400/H400,"0")</f>
        <v>85</v>
      </c>
      <c r="Z401" s="729">
        <f>IFERROR(IF(Z398="",0,Z398),"0")+IFERROR(IF(Z399="",0,Z399),"0")+IFERROR(IF(Z400="",0,Z400),"0")</f>
        <v>0.55335000000000001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176</v>
      </c>
      <c r="Y402" s="729">
        <f>IFERROR(SUM(Y398:Y400),"0")</f>
        <v>178.5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155</v>
      </c>
      <c r="Y406" s="728">
        <f t="shared" ref="Y406:Y415" si="57">IFERROR(IF(X406="",0,CEILING((X406/$H406),1)*$H406),"")</f>
        <v>165</v>
      </c>
      <c r="Z406" s="36">
        <f>IFERROR(IF(Y406=0,"",ROUNDUP(Y406/H406,0)*0.02175),"")</f>
        <v>0.23924999999999999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159.96</v>
      </c>
      <c r="BN406" s="64">
        <f t="shared" ref="BN406:BN415" si="59">IFERROR(Y406*I406/H406,"0")</f>
        <v>170.28000000000003</v>
      </c>
      <c r="BO406" s="64">
        <f t="shared" ref="BO406:BO415" si="60">IFERROR(1/J406*(X406/H406),"0")</f>
        <v>0.21527777777777779</v>
      </c>
      <c r="BP406" s="64">
        <f t="shared" ref="BP406:BP415" si="61">IFERROR(1/J406*(Y406/H406),"0")</f>
        <v>0.22916666666666666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220</v>
      </c>
      <c r="Y408" s="728">
        <f t="shared" si="57"/>
        <v>225</v>
      </c>
      <c r="Z408" s="36">
        <f>IFERROR(IF(Y408=0,"",ROUNDUP(Y408/H408,0)*0.02175),"")</f>
        <v>0.32624999999999998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227.04</v>
      </c>
      <c r="BN408" s="64">
        <f t="shared" si="59"/>
        <v>232.2</v>
      </c>
      <c r="BO408" s="64">
        <f t="shared" si="60"/>
        <v>0.30555555555555552</v>
      </c>
      <c r="BP408" s="64">
        <f t="shared" si="61"/>
        <v>0.3125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276</v>
      </c>
      <c r="Y411" s="728">
        <f t="shared" si="57"/>
        <v>285</v>
      </c>
      <c r="Z411" s="36">
        <f>IFERROR(IF(Y411=0,"",ROUNDUP(Y411/H411,0)*0.02175),"")</f>
        <v>0.41324999999999995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284.83200000000005</v>
      </c>
      <c r="BN411" s="64">
        <f t="shared" si="59"/>
        <v>294.12</v>
      </c>
      <c r="BO411" s="64">
        <f t="shared" si="60"/>
        <v>0.3833333333333333</v>
      </c>
      <c r="BP411" s="64">
        <f t="shared" si="61"/>
        <v>0.39583333333333331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19</v>
      </c>
      <c r="Y414" s="728">
        <f t="shared" si="57"/>
        <v>20</v>
      </c>
      <c r="Z414" s="36">
        <f>IFERROR(IF(Y414=0,"",ROUNDUP(Y414/H414,0)*0.00902),"")</f>
        <v>3.6080000000000001E-2</v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19.797999999999998</v>
      </c>
      <c r="BN414" s="64">
        <f t="shared" si="59"/>
        <v>20.84</v>
      </c>
      <c r="BO414" s="64">
        <f t="shared" si="60"/>
        <v>2.8787878787878786E-2</v>
      </c>
      <c r="BP414" s="64">
        <f t="shared" si="61"/>
        <v>3.0303030303030304E-2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25</v>
      </c>
      <c r="Y415" s="728">
        <f t="shared" si="57"/>
        <v>25</v>
      </c>
      <c r="Z415" s="36">
        <f>IFERROR(IF(Y415=0,"",ROUNDUP(Y415/H415,0)*0.00902),"")</f>
        <v>4.5100000000000001E-2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26.05</v>
      </c>
      <c r="BN415" s="64">
        <f t="shared" si="59"/>
        <v>26.05</v>
      </c>
      <c r="BO415" s="64">
        <f t="shared" si="60"/>
        <v>3.787878787878788E-2</v>
      </c>
      <c r="BP415" s="64">
        <f t="shared" si="61"/>
        <v>3.787878787878788E-2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52.199999999999996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54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1.0599299999999998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695</v>
      </c>
      <c r="Y417" s="729">
        <f>IFERROR(SUM(Y406:Y415),"0")</f>
        <v>720</v>
      </c>
      <c r="Z417" s="37"/>
      <c r="AA417" s="730"/>
      <c r="AB417" s="730"/>
      <c r="AC417" s="730"/>
    </row>
    <row r="418" spans="1:68" ht="14.25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262</v>
      </c>
      <c r="Y419" s="728">
        <f>IFERROR(IF(X419="",0,CEILING((X419/$H419),1)*$H419),"")</f>
        <v>270</v>
      </c>
      <c r="Z419" s="36">
        <f>IFERROR(IF(Y419=0,"",ROUNDUP(Y419/H419,0)*0.02175),"")</f>
        <v>0.39149999999999996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270.38400000000001</v>
      </c>
      <c r="BN419" s="64">
        <f>IFERROR(Y419*I419/H419,"0")</f>
        <v>278.64000000000004</v>
      </c>
      <c r="BO419" s="64">
        <f>IFERROR(1/J419*(X419/H419),"0")</f>
        <v>0.36388888888888882</v>
      </c>
      <c r="BP419" s="64">
        <f>IFERROR(1/J419*(Y419/H419),"0")</f>
        <v>0.375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17.466666666666665</v>
      </c>
      <c r="Y421" s="729">
        <f>IFERROR(Y419/H419,"0")+IFERROR(Y420/H420,"0")</f>
        <v>18</v>
      </c>
      <c r="Z421" s="729">
        <f>IFERROR(IF(Z419="",0,Z419),"0")+IFERROR(IF(Z420="",0,Z420),"0")</f>
        <v>0.39149999999999996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262</v>
      </c>
      <c r="Y422" s="729">
        <f>IFERROR(SUM(Y419:Y420),"0")</f>
        <v>270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51</v>
      </c>
      <c r="Y450" s="728">
        <f>IFERROR(IF(X450="",0,CEILING((X450/$H450),1)*$H450),"")</f>
        <v>54</v>
      </c>
      <c r="Z450" s="36">
        <f>IFERROR(IF(Y450=0,"",ROUNDUP(Y450/H450,0)*0.01898),"")</f>
        <v>0.11388000000000001</v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53.941000000000003</v>
      </c>
      <c r="BN450" s="64">
        <f>IFERROR(Y450*I450/H450,"0")</f>
        <v>57.113999999999997</v>
      </c>
      <c r="BO450" s="64">
        <f>IFERROR(1/J450*(X450/H450),"0")</f>
        <v>8.8541666666666671E-2</v>
      </c>
      <c r="BP450" s="64">
        <f>IFERROR(1/J450*(Y450/H450),"0")</f>
        <v>9.375E-2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49</v>
      </c>
      <c r="Y452" s="728">
        <f>IFERROR(IF(X452="",0,CEILING((X452/$H452),1)*$H452),"")</f>
        <v>50.4</v>
      </c>
      <c r="Z452" s="36">
        <f>IFERROR(IF(Y452=0,"",ROUNDUP(Y452/H452,0)*0.00651),"")</f>
        <v>0.13671</v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54.39</v>
      </c>
      <c r="BN452" s="64">
        <f>IFERROR(Y452*I452/H452,"0")</f>
        <v>55.944000000000003</v>
      </c>
      <c r="BO452" s="64">
        <f>IFERROR(1/J452*(X452/H452),"0")</f>
        <v>0.1121794871794872</v>
      </c>
      <c r="BP452" s="64">
        <f>IFERROR(1/J452*(Y452/H452),"0")</f>
        <v>0.11538461538461539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26.083333333333336</v>
      </c>
      <c r="Y455" s="729">
        <f>IFERROR(Y450/H450,"0")+IFERROR(Y451/H451,"0")+IFERROR(Y452/H452,"0")+IFERROR(Y453/H453,"0")+IFERROR(Y454/H454,"0")</f>
        <v>27</v>
      </c>
      <c r="Z455" s="729">
        <f>IFERROR(IF(Z450="",0,Z450),"0")+IFERROR(IF(Z451="",0,Z451),"0")+IFERROR(IF(Z452="",0,Z452),"0")+IFERROR(IF(Z453="",0,Z453),"0")+IFERROR(IF(Z454="",0,Z454),"0")</f>
        <v>0.25058999999999998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100</v>
      </c>
      <c r="Y456" s="729">
        <f>IFERROR(SUM(Y450:Y454),"0")</f>
        <v>104.4</v>
      </c>
      <c r="Z456" s="37"/>
      <c r="AA456" s="730"/>
      <c r="AB456" s="730"/>
      <c r="AC456" s="730"/>
    </row>
    <row r="457" spans="1:68" ht="14.25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18</v>
      </c>
      <c r="Y476" s="728">
        <f t="shared" si="67"/>
        <v>18.900000000000002</v>
      </c>
      <c r="Z476" s="36">
        <f t="shared" si="72"/>
        <v>4.5179999999999998E-2</v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19.114285714285714</v>
      </c>
      <c r="BN476" s="64">
        <f t="shared" si="69"/>
        <v>20.07</v>
      </c>
      <c r="BO476" s="64">
        <f t="shared" si="70"/>
        <v>3.6630036630036632E-2</v>
      </c>
      <c r="BP476" s="64">
        <f t="shared" si="71"/>
        <v>3.8461538461538464E-2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8.5714285714285712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9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4.5179999999999998E-2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18</v>
      </c>
      <c r="Y479" s="729">
        <f>IFERROR(SUM(Y464:Y477),"0")</f>
        <v>18.900000000000002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22</v>
      </c>
      <c r="Y516" s="728">
        <f t="shared" ref="Y516:Y531" si="73">IFERROR(IF(X516="",0,CEILING((X516/$H516),1)*$H516),"")</f>
        <v>26.400000000000002</v>
      </c>
      <c r="Z516" s="36">
        <f t="shared" ref="Z516:Z521" si="74">IFERROR(IF(Y516=0,"",ROUNDUP(Y516/H516,0)*0.01196),"")</f>
        <v>5.9799999999999999E-2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23.5</v>
      </c>
      <c r="BN516" s="64">
        <f t="shared" ref="BN516:BN531" si="76">IFERROR(Y516*I516/H516,"0")</f>
        <v>28.200000000000003</v>
      </c>
      <c r="BO516" s="64">
        <f t="shared" ref="BO516:BO531" si="77">IFERROR(1/J516*(X516/H516),"0")</f>
        <v>4.0064102564102561E-2</v>
      </c>
      <c r="BP516" s="64">
        <f t="shared" ref="BP516:BP531" si="78">IFERROR(1/J516*(Y516/H516),"0")</f>
        <v>4.807692307692308E-2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4.1666666666666661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5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5.9799999999999999E-2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22</v>
      </c>
      <c r="Y533" s="729">
        <f>IFERROR(SUM(Y516:Y531),"0")</f>
        <v>26.400000000000002</v>
      </c>
      <c r="Z533" s="37"/>
      <c r="AA533" s="730"/>
      <c r="AB533" s="730"/>
      <c r="AC533" s="730"/>
    </row>
    <row r="534" spans="1:68" ht="14.25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26</v>
      </c>
      <c r="Y535" s="728">
        <f>IFERROR(IF(X535="",0,CEILING((X535/$H535),1)*$H535),"")</f>
        <v>26.400000000000002</v>
      </c>
      <c r="Z535" s="36">
        <f>IFERROR(IF(Y535=0,"",ROUNDUP(Y535/H535,0)*0.01196),"")</f>
        <v>5.9799999999999999E-2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27.77272727272727</v>
      </c>
      <c r="BN535" s="64">
        <f>IFERROR(Y535*I535/H535,"0")</f>
        <v>28.200000000000003</v>
      </c>
      <c r="BO535" s="64">
        <f>IFERROR(1/J535*(X535/H535),"0")</f>
        <v>4.7348484848484848E-2</v>
      </c>
      <c r="BP535" s="64">
        <f>IFERROR(1/J535*(Y535/H535),"0")</f>
        <v>4.807692307692308E-2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4.9242424242424239</v>
      </c>
      <c r="Y539" s="729">
        <f>IFERROR(Y535/H535,"0")+IFERROR(Y536/H536,"0")+IFERROR(Y537/H537,"0")+IFERROR(Y538/H538,"0")</f>
        <v>5</v>
      </c>
      <c r="Z539" s="729">
        <f>IFERROR(IF(Z535="",0,Z535),"0")+IFERROR(IF(Z536="",0,Z536),"0")+IFERROR(IF(Z537="",0,Z537),"0")+IFERROR(IF(Z538="",0,Z538),"0")</f>
        <v>5.9799999999999999E-2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26</v>
      </c>
      <c r="Y540" s="729">
        <f>IFERROR(SUM(Y535:Y538),"0")</f>
        <v>26.400000000000002</v>
      </c>
      <c r="Z540" s="37"/>
      <c r="AA540" s="730"/>
      <c r="AB540" s="730"/>
      <c r="AC540" s="730"/>
    </row>
    <row r="541" spans="1:68" ht="14.25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20</v>
      </c>
      <c r="Y542" s="728">
        <f t="shared" ref="Y542:Y553" si="79">IFERROR(IF(X542="",0,CEILING((X542/$H542),1)*$H542),"")</f>
        <v>21.12</v>
      </c>
      <c r="Z542" s="36">
        <f>IFERROR(IF(Y542=0,"",ROUNDUP(Y542/H542,0)*0.01196),"")</f>
        <v>4.7840000000000001E-2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21.363636363636363</v>
      </c>
      <c r="BN542" s="64">
        <f t="shared" ref="BN542:BN553" si="81">IFERROR(Y542*I542/H542,"0")</f>
        <v>22.56</v>
      </c>
      <c r="BO542" s="64">
        <f t="shared" ref="BO542:BO553" si="82">IFERROR(1/J542*(X542/H542),"0")</f>
        <v>3.6421911421911424E-2</v>
      </c>
      <c r="BP542" s="64">
        <f t="shared" ref="BP542:BP553" si="83">IFERROR(1/J542*(Y542/H542),"0")</f>
        <v>3.8461538461538464E-2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44</v>
      </c>
      <c r="Y544" s="728">
        <f t="shared" si="79"/>
        <v>47.52</v>
      </c>
      <c r="Z544" s="36">
        <f>IFERROR(IF(Y544=0,"",ROUNDUP(Y544/H544,0)*0.01196),"")</f>
        <v>0.10764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47</v>
      </c>
      <c r="BN544" s="64">
        <f t="shared" si="81"/>
        <v>50.760000000000005</v>
      </c>
      <c r="BO544" s="64">
        <f t="shared" si="82"/>
        <v>8.0128205128205121E-2</v>
      </c>
      <c r="BP544" s="64">
        <f t="shared" si="83"/>
        <v>8.6538461538461536E-2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12.121212121212119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13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0.15548000000000001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64</v>
      </c>
      <c r="Y555" s="729">
        <f>IFERROR(SUM(Y542:Y553),"0")</f>
        <v>68.64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50</v>
      </c>
      <c r="Y587" s="728">
        <f t="shared" ref="Y587:Y593" si="89">IFERROR(IF(X587="",0,CEILING((X587/$H587),1)*$H587),"")</f>
        <v>50.400000000000006</v>
      </c>
      <c r="Z587" s="36">
        <f>IFERROR(IF(Y587=0,"",ROUNDUP(Y587/H587,0)*0.00902),"")</f>
        <v>0.10824</v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53.214285714285715</v>
      </c>
      <c r="BN587" s="64">
        <f t="shared" ref="BN587:BN593" si="91">IFERROR(Y587*I587/H587,"0")</f>
        <v>53.64</v>
      </c>
      <c r="BO587" s="64">
        <f t="shared" ref="BO587:BO593" si="92">IFERROR(1/J587*(X587/H587),"0")</f>
        <v>9.0187590187590191E-2</v>
      </c>
      <c r="BP587" s="64">
        <f t="shared" ref="BP587:BP593" si="93">IFERROR(1/J587*(Y587/H587),"0")</f>
        <v>9.0909090909090912E-2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11.904761904761905</v>
      </c>
      <c r="Y594" s="729">
        <f>IFERROR(Y587/H587,"0")+IFERROR(Y588/H588,"0")+IFERROR(Y589/H589,"0")+IFERROR(Y590/H590,"0")+IFERROR(Y591/H591,"0")+IFERROR(Y592/H592,"0")+IFERROR(Y593/H593,"0")</f>
        <v>12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0.10824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50</v>
      </c>
      <c r="Y595" s="729">
        <f>IFERROR(SUM(Y587:Y593),"0")</f>
        <v>50.400000000000006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5209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5388.6299999999983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5507.8680742868246</v>
      </c>
      <c r="Y631" s="729">
        <f>IFERROR(SUM(BN22:BN627),"0")</f>
        <v>5696.8050000000003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10</v>
      </c>
      <c r="Y632" s="38">
        <f>ROUNDUP(SUM(BP22:BP627),0)</f>
        <v>10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5757.8680742868246</v>
      </c>
      <c r="Y633" s="729">
        <f>GrossWeightTotalR+PalletQtyTotalR*25</f>
        <v>5946.8050000000003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978.54573759573771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1005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11.256390000000003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221.60000000000002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791.10000000000014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351.42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206.67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108</v>
      </c>
      <c r="I640" s="46">
        <f>IFERROR(Y177*1,"0")+IFERROR(Y181*1,"0")+IFERROR(Y182*1,"0")+IFERROR(Y183*1,"0")+IFERROR(Y184*1,"0")+IFERROR(Y185*1,"0")+IFERROR(Y186*1,"0")+IFERROR(Y187*1,"0")+IFERROR(Y188*1,"0")+IFERROR(Y189*1,"0")</f>
        <v>155.40000000000003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333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162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29.400000000000002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1512.4</v>
      </c>
      <c r="W640" s="46">
        <f>IFERROR(Y394*1,"0")+IFERROR(Y398*1,"0")+IFERROR(Y399*1,"0")+IFERROR(Y400*1,"0")</f>
        <v>205.5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1017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104.4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18.900000000000002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121.44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50.400000000000006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