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3AFFE279-6239-4126-ABF2-066F52B38C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Y356" i="1" l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BP148" i="1"/>
  <c r="BN148" i="1"/>
  <c r="Z148" i="1"/>
  <c r="Z149" i="1" s="1"/>
  <c r="Y150" i="1"/>
  <c r="H588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588" i="1"/>
  <c r="Y441" i="1"/>
  <c r="BP444" i="1"/>
  <c r="BN444" i="1"/>
  <c r="Z444" i="1"/>
  <c r="Z447" i="1" s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H9" i="1"/>
  <c r="B588" i="1"/>
  <c r="X579" i="1"/>
  <c r="X580" i="1"/>
  <c r="Z23" i="1"/>
  <c r="Z26" i="1" s="1"/>
  <c r="BN23" i="1"/>
  <c r="Y579" i="1" s="1"/>
  <c r="Z25" i="1"/>
  <c r="BN25" i="1"/>
  <c r="Y26" i="1"/>
  <c r="X578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Y139" i="1"/>
  <c r="Z138" i="1"/>
  <c r="Z139" i="1" s="1"/>
  <c r="BN138" i="1"/>
  <c r="Y140" i="1"/>
  <c r="Y145" i="1"/>
  <c r="BP142" i="1"/>
  <c r="BN142" i="1"/>
  <c r="Z142" i="1"/>
  <c r="Z144" i="1" s="1"/>
  <c r="Y149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Z250" i="1" s="1"/>
  <c r="BP248" i="1"/>
  <c r="BN248" i="1"/>
  <c r="Z248" i="1"/>
  <c r="Y262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Y581" i="1" l="1"/>
  <c r="Z553" i="1"/>
  <c r="Z515" i="1"/>
  <c r="Z332" i="1"/>
  <c r="Z326" i="1"/>
  <c r="Z218" i="1"/>
  <c r="Z102" i="1"/>
  <c r="Z90" i="1"/>
  <c r="Z62" i="1"/>
  <c r="Z55" i="1"/>
  <c r="Z583" i="1" s="1"/>
  <c r="Y582" i="1"/>
  <c r="X581" i="1"/>
  <c r="Z184" i="1"/>
  <c r="Z534" i="1"/>
  <c r="Z568" i="1"/>
  <c r="Z504" i="1"/>
  <c r="Z429" i="1"/>
  <c r="Z161" i="1"/>
  <c r="Y578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<sst xmlns="http://schemas.openxmlformats.org/spreadsheetml/2006/main" count="2708" uniqueCount="971">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</sst>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3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86.4</v>
      </c>
      <c r="Y49" s="670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89.88</v>
      </c>
      <c r="BN49" s="64">
        <f t="shared" si="2"/>
        <v>89.88</v>
      </c>
      <c r="BO49" s="64">
        <f t="shared" si="3"/>
        <v>0.125</v>
      </c>
      <c r="BP49" s="64">
        <f t="shared" si="4"/>
        <v>0.125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8</v>
      </c>
      <c r="Y55" s="671">
        <f>IFERROR(Y48/H48,"0")+IFERROR(Y49/H49,"0")+IFERROR(Y50/H50,"0")+IFERROR(Y51/H51,"0")+IFERROR(Y52/H52,"0")+IFERROR(Y53/H53,"0")+IFERROR(Y54/H54,"0")</f>
        <v>8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0.15184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86.4</v>
      </c>
      <c r="Y56" s="671">
        <f>IFERROR(SUM(Y48:Y54),"0")</f>
        <v>86.4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86.4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89.88</v>
      </c>
      <c r="BN58" s="64">
        <f>IFERROR(Y58*I58/H58,"0")</f>
        <v>89.88</v>
      </c>
      <c r="BO58" s="64">
        <f>IFERROR(1/J58*(X58/H58),"0")</f>
        <v>0.125</v>
      </c>
      <c r="BP58" s="64">
        <f>IFERROR(1/J58*(Y58/H58),"0")</f>
        <v>0.125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8</v>
      </c>
      <c r="Y62" s="671">
        <f>IFERROR(Y58/H58,"0")+IFERROR(Y59/H59,"0")+IFERROR(Y60/H60,"0")+IFERROR(Y61/H61,"0")</f>
        <v>8</v>
      </c>
      <c r="Z62" s="671">
        <f>IFERROR(IF(Z58="",0,Z58),"0")+IFERROR(IF(Z59="",0,Z59),"0")+IFERROR(IF(Z60="",0,Z60),"0")+IFERROR(IF(Z61="",0,Z61),"0")</f>
        <v>0.15184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86.4</v>
      </c>
      <c r="Y63" s="671">
        <f>IFERROR(SUM(Y58:Y61),"0")</f>
        <v>86.4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62.4</v>
      </c>
      <c r="Y80" s="670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8</v>
      </c>
      <c r="Y83" s="671">
        <f>IFERROR(Y80/H80,"0")+IFERROR(Y81/H81,"0")+IFERROR(Y82/H82,"0")</f>
        <v>8</v>
      </c>
      <c r="Z83" s="671">
        <f>IFERROR(IF(Z80="",0,Z80),"0")+IFERROR(IF(Z81="",0,Z81),"0")+IFERROR(IF(Z82="",0,Z82),"0")</f>
        <v>0.15184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62.4</v>
      </c>
      <c r="Y84" s="671">
        <f>IFERROR(SUM(Y80:Y82),"0")</f>
        <v>62.4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64.8</v>
      </c>
      <c r="Y95" s="670">
        <f t="shared" si="10"/>
        <v>64.8</v>
      </c>
      <c r="Z95" s="36">
        <f>IFERROR(IF(Y95=0,"",ROUNDUP(Y95/H95,0)*0.01898),"")</f>
        <v>0.15184</v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68.951999999999998</v>
      </c>
      <c r="BN95" s="64">
        <f t="shared" si="12"/>
        <v>68.951999999999998</v>
      </c>
      <c r="BO95" s="64">
        <f t="shared" si="13"/>
        <v>0.125</v>
      </c>
      <c r="BP95" s="64">
        <f t="shared" si="14"/>
        <v>0.125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</v>
      </c>
      <c r="Y102" s="671">
        <f>IFERROR(Y93/H93,"0")+IFERROR(Y94/H94,"0")+IFERROR(Y95/H95,"0")+IFERROR(Y96/H96,"0")+IFERROR(Y97/H97,"0")+IFERROR(Y98/H98,"0")+IFERROR(Y99/H99,"0")+IFERROR(Y100/H100,"0")+IFERROR(Y101/H101,"0")</f>
        <v>8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0.15184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64.8</v>
      </c>
      <c r="Y103" s="671">
        <f>IFERROR(SUM(Y93:Y101),"0")</f>
        <v>64.8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50.400000000000013</v>
      </c>
      <c r="Y177" s="670">
        <f t="shared" si="21"/>
        <v>50.400000000000006</v>
      </c>
      <c r="Z177" s="36">
        <f>IFERROR(IF(Y177=0,"",ROUNDUP(Y177/H177,0)*0.00902),"")</f>
        <v>0.10824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52.920000000000016</v>
      </c>
      <c r="BN177" s="64">
        <f t="shared" si="23"/>
        <v>52.920000000000009</v>
      </c>
      <c r="BO177" s="64">
        <f t="shared" si="24"/>
        <v>9.0909090909090925E-2</v>
      </c>
      <c r="BP177" s="64">
        <f t="shared" si="25"/>
        <v>9.0909090909090912E-2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12.000000000000002</v>
      </c>
      <c r="Y184" s="671">
        <f>IFERROR(Y175/H175,"0")+IFERROR(Y176/H176,"0")+IFERROR(Y177/H177,"0")+IFERROR(Y178/H178,"0")+IFERROR(Y179/H179,"0")+IFERROR(Y180/H180,"0")+IFERROR(Y181/H181,"0")+IFERROR(Y182/H182,"0")+IFERROR(Y183/H183,"0")</f>
        <v>12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0.10824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50.400000000000013</v>
      </c>
      <c r="Y185" s="671">
        <f>IFERROR(SUM(Y175:Y183),"0")</f>
        <v>50.400000000000006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33.6</v>
      </c>
      <c r="Y214" s="670">
        <f t="shared" si="31"/>
        <v>33.6</v>
      </c>
      <c r="Z214" s="36">
        <f t="shared" si="36"/>
        <v>9.1139999999999999E-2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37.128000000000007</v>
      </c>
      <c r="BN214" s="64">
        <f t="shared" si="33"/>
        <v>37.128000000000007</v>
      </c>
      <c r="BO214" s="64">
        <f t="shared" si="34"/>
        <v>7.6923076923076941E-2</v>
      </c>
      <c r="BP214" s="64">
        <f t="shared" si="35"/>
        <v>7.6923076923076941E-2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14.000000000000002</v>
      </c>
      <c r="Y218" s="671">
        <f>IFERROR(Y209/H209,"0")+IFERROR(Y210/H210,"0")+IFERROR(Y211/H211,"0")+IFERROR(Y212/H212,"0")+IFERROR(Y213/H213,"0")+IFERROR(Y214/H214,"0")+IFERROR(Y215/H215,"0")+IFERROR(Y216/H216,"0")+IFERROR(Y217/H217,"0")</f>
        <v>14.000000000000002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9.1139999999999999E-2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33.6</v>
      </c>
      <c r="Y219" s="671">
        <f>IFERROR(SUM(Y209:Y217),"0")</f>
        <v>33.6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64.8</v>
      </c>
      <c r="Y353" s="670">
        <f>IFERROR(IF(X353="",0,CEILING((X353/$H353),1)*$H353),"")</f>
        <v>64.8</v>
      </c>
      <c r="Z353" s="36">
        <f>IFERROR(IF(Y353=0,"",ROUNDUP(Y353/H353,0)*0.01898),"")</f>
        <v>0.15184</v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68.951999999999998</v>
      </c>
      <c r="BN353" s="64">
        <f>IFERROR(Y353*I353/H353,"0")</f>
        <v>68.951999999999998</v>
      </c>
      <c r="BO353" s="64">
        <f>IFERROR(1/J353*(X353/H353),"0")</f>
        <v>0.125</v>
      </c>
      <c r="BP353" s="64">
        <f>IFERROR(1/J353*(Y353/H353),"0")</f>
        <v>0.125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8</v>
      </c>
      <c r="Y356" s="671">
        <f>IFERROR(Y353/H353,"0")+IFERROR(Y354/H354,"0")+IFERROR(Y355/H355,"0")</f>
        <v>8</v>
      </c>
      <c r="Z356" s="671">
        <f>IFERROR(IF(Z353="",0,Z353),"0")+IFERROR(IF(Z354="",0,Z354),"0")+IFERROR(IF(Z355="",0,Z355),"0")</f>
        <v>0.15184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64.8</v>
      </c>
      <c r="Y357" s="671">
        <f>IFERROR(SUM(Y353:Y355),"0")</f>
        <v>64.8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120</v>
      </c>
      <c r="Y364" s="670">
        <f t="shared" si="52"/>
        <v>120</v>
      </c>
      <c r="Z364" s="36">
        <f>IFERROR(IF(Y364=0,"",ROUNDUP(Y364/H364,0)*0.02175),"")</f>
        <v>0.17399999999999999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123.84</v>
      </c>
      <c r="BN364" s="64">
        <f t="shared" si="54"/>
        <v>123.84</v>
      </c>
      <c r="BO364" s="64">
        <f t="shared" si="55"/>
        <v>0.16666666666666666</v>
      </c>
      <c r="BP364" s="64">
        <f t="shared" si="56"/>
        <v>0.16666666666666666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0.17399999999999999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120</v>
      </c>
      <c r="Y372" s="671">
        <f>IFERROR(SUM(Y361:Y370),"0")</f>
        <v>120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172.8</v>
      </c>
      <c r="Y392" s="670">
        <f t="shared" si="57"/>
        <v>172.8</v>
      </c>
      <c r="Z392" s="36">
        <f>IFERROR(IF(Y392=0,"",ROUNDUP(Y392/H392,0)*0.01898),"")</f>
        <v>0.30368000000000001</v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179.76</v>
      </c>
      <c r="BN392" s="64">
        <f t="shared" si="59"/>
        <v>179.76</v>
      </c>
      <c r="BO392" s="64">
        <f t="shared" si="60"/>
        <v>0.25</v>
      </c>
      <c r="BP392" s="64">
        <f t="shared" si="61"/>
        <v>0.25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16</v>
      </c>
      <c r="Y395" s="671">
        <f>IFERROR(Y389/H389,"0")+IFERROR(Y390/H390,"0")+IFERROR(Y391/H391,"0")+IFERROR(Y392/H392,"0")+IFERROR(Y393/H393,"0")+IFERROR(Y394/H394,"0")</f>
        <v>16</v>
      </c>
      <c r="Z395" s="671">
        <f>IFERROR(IF(Z389="",0,Z389),"0")+IFERROR(IF(Z390="",0,Z390),"0")+IFERROR(IF(Z391="",0,Z391),"0")+IFERROR(IF(Z392="",0,Z392),"0")+IFERROR(IF(Z393="",0,Z393),"0")+IFERROR(IF(Z394="",0,Z394),"0")</f>
        <v>0.30368000000000001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172.8</v>
      </c>
      <c r="Y396" s="671">
        <f>IFERROR(SUM(Y389:Y394),"0")</f>
        <v>172.8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144</v>
      </c>
      <c r="Y403" s="670">
        <f>IFERROR(IF(X403="",0,CEILING((X403/$H403),1)*$H403),"")</f>
        <v>144</v>
      </c>
      <c r="Z403" s="36">
        <f>IFERROR(IF(Y403=0,"",ROUNDUP(Y403/H403,0)*0.01898),"")</f>
        <v>0.30368000000000001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152.304</v>
      </c>
      <c r="BN403" s="64">
        <f>IFERROR(Y403*I403/H403,"0")</f>
        <v>152.304</v>
      </c>
      <c r="BO403" s="64">
        <f>IFERROR(1/J403*(X403/H403),"0")</f>
        <v>0.25</v>
      </c>
      <c r="BP403" s="64">
        <f>IFERROR(1/J403*(Y403/H403),"0")</f>
        <v>0.25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33.6</v>
      </c>
      <c r="Y405" s="670">
        <f>IFERROR(IF(X405="",0,CEILING((X405/$H405),1)*$H405),"")</f>
        <v>33.6</v>
      </c>
      <c r="Z405" s="36">
        <f>IFERROR(IF(Y405=0,"",ROUNDUP(Y405/H405,0)*0.00651),"")</f>
        <v>9.1139999999999999E-2</v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37.296000000000006</v>
      </c>
      <c r="BN405" s="64">
        <f>IFERROR(Y405*I405/H405,"0")</f>
        <v>37.296000000000006</v>
      </c>
      <c r="BO405" s="64">
        <f>IFERROR(1/J405*(X405/H405),"0")</f>
        <v>7.6923076923076941E-2</v>
      </c>
      <c r="BP405" s="64">
        <f>IFERROR(1/J405*(Y405/H405),"0")</f>
        <v>7.6923076923076941E-2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30</v>
      </c>
      <c r="Y408" s="671">
        <f>IFERROR(Y403/H403,"0")+IFERROR(Y404/H404,"0")+IFERROR(Y405/H405,"0")+IFERROR(Y406/H406,"0")+IFERROR(Y407/H407,"0")</f>
        <v>30</v>
      </c>
      <c r="Z408" s="671">
        <f>IFERROR(IF(Z403="",0,Z403),"0")+IFERROR(IF(Z404="",0,Z404),"0")+IFERROR(IF(Z405="",0,Z405),"0")+IFERROR(IF(Z406="",0,Z406),"0")+IFERROR(IF(Z407="",0,Z407),"0")</f>
        <v>0.39482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177.6</v>
      </c>
      <c r="Y409" s="671">
        <f>IFERROR(SUM(Y403:Y407),"0")</f>
        <v>177.6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42.24</v>
      </c>
      <c r="Y469" s="670">
        <f t="shared" si="68"/>
        <v>42.24</v>
      </c>
      <c r="Z469" s="36">
        <f>IFERROR(IF(Y469=0,"",ROUNDUP(Y469/H469,0)*0.01196),"")</f>
        <v>9.5680000000000001E-2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45.12</v>
      </c>
      <c r="BN469" s="64">
        <f t="shared" si="70"/>
        <v>45.12</v>
      </c>
      <c r="BO469" s="64">
        <f t="shared" si="71"/>
        <v>7.6923076923076927E-2</v>
      </c>
      <c r="BP469" s="64">
        <f t="shared" si="72"/>
        <v>7.6923076923076927E-2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9.5680000000000001E-2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42.24</v>
      </c>
      <c r="Y483" s="671">
        <f>IFERROR(SUM(Y467:Y481),"0")</f>
        <v>42.24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42.24</v>
      </c>
      <c r="Y493" s="670">
        <f t="shared" si="73"/>
        <v>42.24</v>
      </c>
      <c r="Z493" s="36">
        <f>IFERROR(IF(Y493=0,"",ROUNDUP(Y493/H493,0)*0.01196),"")</f>
        <v>9.5680000000000001E-2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45.12</v>
      </c>
      <c r="BN493" s="64">
        <f t="shared" si="75"/>
        <v>45.12</v>
      </c>
      <c r="BO493" s="64">
        <f t="shared" si="76"/>
        <v>7.6923076923076927E-2</v>
      </c>
      <c r="BP493" s="64">
        <f t="shared" si="77"/>
        <v>7.6923076923076927E-2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9.5680000000000001E-2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42.24</v>
      </c>
      <c r="Y505" s="671">
        <f>IFERROR(SUM(Y492:Y503),"0")</f>
        <v>42.24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1003.6800000000002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1003.68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1057.0319999999999</v>
      </c>
      <c r="Y579" s="671">
        <f>IFERROR(SUM(BN22:BN575),"0")</f>
        <v>1057.0319999999999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</v>
      </c>
      <c r="Y580" s="38">
        <f>ROUNDUP(SUM(BP22:BP575),0)</f>
        <v>2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1107.0319999999999</v>
      </c>
      <c r="Y581" s="671">
        <f>GrossWeightTotalR+PalletQtyTotalR*25</f>
        <v>1107.0319999999999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136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2.02244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235.20000000000002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64.8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50.400000000000006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64.8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350.40000000000003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84.48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