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66A28B6D-356F-44A0-9716-B15F4C15EE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Y319" i="1" s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Z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Y296" i="1" s="1"/>
  <c r="P294" i="1"/>
  <c r="X291" i="1"/>
  <c r="X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Y262" i="1" s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L588" i="1" s="1"/>
  <c r="P244" i="1"/>
  <c r="X241" i="1"/>
  <c r="X240" i="1"/>
  <c r="BO239" i="1"/>
  <c r="BM239" i="1"/>
  <c r="Y239" i="1"/>
  <c r="BP239" i="1" s="1"/>
  <c r="BO238" i="1"/>
  <c r="BM238" i="1"/>
  <c r="Y238" i="1"/>
  <c r="Y241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6" i="1" s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Y184" i="1" s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O131" i="1"/>
  <c r="BN131" i="1"/>
  <c r="BM131" i="1"/>
  <c r="Z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Z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O115" i="1"/>
  <c r="BM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2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578" i="1" s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Y27" i="1" s="1"/>
  <c r="P22" i="1"/>
  <c r="H10" i="1"/>
  <c r="A9" i="1"/>
  <c r="A10" i="1" s="1"/>
  <c r="D7" i="1"/>
  <c r="Q6" i="1"/>
  <c r="P2" i="1"/>
  <c r="F9" i="1" l="1"/>
  <c r="J9" i="1"/>
  <c r="F10" i="1"/>
  <c r="Y31" i="1"/>
  <c r="Y578" i="1" s="1"/>
  <c r="Y41" i="1"/>
  <c r="Y45" i="1"/>
  <c r="Y56" i="1"/>
  <c r="Y62" i="1"/>
  <c r="Y68" i="1"/>
  <c r="Y78" i="1"/>
  <c r="Y84" i="1"/>
  <c r="Z88" i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Y103" i="1"/>
  <c r="F588" i="1"/>
  <c r="Z107" i="1"/>
  <c r="Z110" i="1" s="1"/>
  <c r="BN107" i="1"/>
  <c r="Z109" i="1"/>
  <c r="BN109" i="1"/>
  <c r="Y110" i="1"/>
  <c r="Z113" i="1"/>
  <c r="Z116" i="1" s="1"/>
  <c r="BN113" i="1"/>
  <c r="BP113" i="1"/>
  <c r="Z115" i="1"/>
  <c r="BN115" i="1"/>
  <c r="Y116" i="1"/>
  <c r="Z119" i="1"/>
  <c r="BN119" i="1"/>
  <c r="BP119" i="1"/>
  <c r="Z120" i="1"/>
  <c r="BN120" i="1"/>
  <c r="Z122" i="1"/>
  <c r="BN122" i="1"/>
  <c r="BN123" i="1"/>
  <c r="Z126" i="1"/>
  <c r="BN126" i="1"/>
  <c r="Y129" i="1"/>
  <c r="Z132" i="1"/>
  <c r="Z133" i="1" s="1"/>
  <c r="BN132" i="1"/>
  <c r="Y133" i="1"/>
  <c r="Z137" i="1"/>
  <c r="BN137" i="1"/>
  <c r="BP137" i="1"/>
  <c r="Y140" i="1"/>
  <c r="Z143" i="1"/>
  <c r="BN143" i="1"/>
  <c r="Y144" i="1"/>
  <c r="Z147" i="1"/>
  <c r="BN147" i="1"/>
  <c r="BP147" i="1"/>
  <c r="Y150" i="1"/>
  <c r="H588" i="1"/>
  <c r="Y154" i="1"/>
  <c r="BP159" i="1"/>
  <c r="BN159" i="1"/>
  <c r="Z159" i="1"/>
  <c r="BP177" i="1"/>
  <c r="BN177" i="1"/>
  <c r="Z177" i="1"/>
  <c r="BP180" i="1"/>
  <c r="BN180" i="1"/>
  <c r="Z180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H9" i="1"/>
  <c r="B588" i="1"/>
  <c r="X579" i="1"/>
  <c r="X580" i="1"/>
  <c r="Z23" i="1"/>
  <c r="Z26" i="1" s="1"/>
  <c r="BN23" i="1"/>
  <c r="Y579" i="1" s="1"/>
  <c r="Z25" i="1"/>
  <c r="BN25" i="1"/>
  <c r="Y26" i="1"/>
  <c r="Z29" i="1"/>
  <c r="Z30" i="1" s="1"/>
  <c r="BN29" i="1"/>
  <c r="BP29" i="1"/>
  <c r="Y580" i="1" s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BN80" i="1"/>
  <c r="BP80" i="1"/>
  <c r="Z82" i="1"/>
  <c r="BN82" i="1"/>
  <c r="Z87" i="1"/>
  <c r="Z90" i="1" s="1"/>
  <c r="BN87" i="1"/>
  <c r="BP87" i="1"/>
  <c r="Z89" i="1"/>
  <c r="BN89" i="1"/>
  <c r="Y90" i="1"/>
  <c r="Z99" i="1"/>
  <c r="BN99" i="1"/>
  <c r="Z101" i="1"/>
  <c r="BN101" i="1"/>
  <c r="Y111" i="1"/>
  <c r="BN114" i="1"/>
  <c r="Z121" i="1"/>
  <c r="BN121" i="1"/>
  <c r="Z124" i="1"/>
  <c r="BN124" i="1"/>
  <c r="Z125" i="1"/>
  <c r="BN125" i="1"/>
  <c r="Z127" i="1"/>
  <c r="BN127" i="1"/>
  <c r="BP131" i="1"/>
  <c r="Z138" i="1"/>
  <c r="BN138" i="1"/>
  <c r="Y139" i="1"/>
  <c r="Z142" i="1"/>
  <c r="Z144" i="1" s="1"/>
  <c r="BN142" i="1"/>
  <c r="BP142" i="1"/>
  <c r="Z148" i="1"/>
  <c r="BN148" i="1"/>
  <c r="Z153" i="1"/>
  <c r="Z154" i="1" s="1"/>
  <c r="BN153" i="1"/>
  <c r="BP153" i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J588" i="1"/>
  <c r="Y195" i="1"/>
  <c r="Y207" i="1"/>
  <c r="BP199" i="1"/>
  <c r="BN199" i="1"/>
  <c r="Z199" i="1"/>
  <c r="Z206" i="1" s="1"/>
  <c r="Y190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88" i="1"/>
  <c r="Z228" i="1"/>
  <c r="Z235" i="1" s="1"/>
  <c r="BN228" i="1"/>
  <c r="BP228" i="1"/>
  <c r="Z230" i="1"/>
  <c r="BN230" i="1"/>
  <c r="Z232" i="1"/>
  <c r="BN232" i="1"/>
  <c r="Z234" i="1"/>
  <c r="BN234" i="1"/>
  <c r="Y235" i="1"/>
  <c r="Z238" i="1"/>
  <c r="Z240" i="1" s="1"/>
  <c r="BN238" i="1"/>
  <c r="BP238" i="1"/>
  <c r="Z239" i="1"/>
  <c r="BN239" i="1"/>
  <c r="Y240" i="1"/>
  <c r="Z244" i="1"/>
  <c r="Z250" i="1" s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BP260" i="1"/>
  <c r="Y263" i="1"/>
  <c r="P588" i="1"/>
  <c r="Z267" i="1"/>
  <c r="Z271" i="1" s="1"/>
  <c r="BN267" i="1"/>
  <c r="BP267" i="1"/>
  <c r="Z269" i="1"/>
  <c r="BN269" i="1"/>
  <c r="Y272" i="1"/>
  <c r="Y277" i="1"/>
  <c r="R588" i="1"/>
  <c r="Z289" i="1"/>
  <c r="Z290" i="1" s="1"/>
  <c r="BN289" i="1"/>
  <c r="BP289" i="1"/>
  <c r="Y290" i="1"/>
  <c r="Z294" i="1"/>
  <c r="Z295" i="1" s="1"/>
  <c r="BN294" i="1"/>
  <c r="BP294" i="1"/>
  <c r="Y295" i="1"/>
  <c r="Z298" i="1"/>
  <c r="Z300" i="1" s="1"/>
  <c r="BN298" i="1"/>
  <c r="BP298" i="1"/>
  <c r="Y301" i="1"/>
  <c r="T588" i="1"/>
  <c r="Y312" i="1"/>
  <c r="Z305" i="1"/>
  <c r="BN305" i="1"/>
  <c r="BP305" i="1"/>
  <c r="Z307" i="1"/>
  <c r="BN307" i="1"/>
  <c r="Y318" i="1"/>
  <c r="BP317" i="1"/>
  <c r="BN317" i="1"/>
  <c r="Z317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40" i="1"/>
  <c r="BP343" i="1"/>
  <c r="BN343" i="1"/>
  <c r="Z343" i="1"/>
  <c r="Z345" i="1" s="1"/>
  <c r="V588" i="1"/>
  <c r="Y372" i="1"/>
  <c r="BP361" i="1"/>
  <c r="BN361" i="1"/>
  <c r="Z361" i="1"/>
  <c r="Y37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S588" i="1"/>
  <c r="Y250" i="1"/>
  <c r="Z311" i="1"/>
  <c r="BP309" i="1"/>
  <c r="BN309" i="1"/>
  <c r="BP315" i="1"/>
  <c r="BN315" i="1"/>
  <c r="Z315" i="1"/>
  <c r="Z318" i="1" s="1"/>
  <c r="BP323" i="1"/>
  <c r="BN323" i="1"/>
  <c r="Z323" i="1"/>
  <c r="BP331" i="1"/>
  <c r="BN331" i="1"/>
  <c r="Z331" i="1"/>
  <c r="Y333" i="1"/>
  <c r="Z339" i="1"/>
  <c r="BP337" i="1"/>
  <c r="BN337" i="1"/>
  <c r="Z337" i="1"/>
  <c r="BP354" i="1"/>
  <c r="BN354" i="1"/>
  <c r="Z354" i="1"/>
  <c r="Z356" i="1" s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501" i="1"/>
  <c r="BN501" i="1"/>
  <c r="Z501" i="1"/>
  <c r="Y504" i="1"/>
  <c r="BP508" i="1"/>
  <c r="BN508" i="1"/>
  <c r="Z508" i="1"/>
  <c r="Z510" i="1" s="1"/>
  <c r="AA588" i="1"/>
  <c r="U588" i="1"/>
  <c r="Y351" i="1"/>
  <c r="Y35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Z429" i="1" s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Z504" i="1" s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W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Y581" i="1" l="1"/>
  <c r="Z395" i="1"/>
  <c r="Z371" i="1"/>
  <c r="Z332" i="1"/>
  <c r="Z326" i="1"/>
  <c r="Z218" i="1"/>
  <c r="Z184" i="1"/>
  <c r="Z83" i="1"/>
  <c r="Z40" i="1"/>
  <c r="Z583" i="1" s="1"/>
  <c r="Y582" i="1"/>
  <c r="X581" i="1"/>
  <c r="Z149" i="1"/>
  <c r="Z553" i="1"/>
  <c r="Z534" i="1"/>
  <c r="Z489" i="1"/>
  <c r="Z482" i="1"/>
  <c r="Z447" i="1"/>
  <c r="Z408" i="1"/>
  <c r="Z55" i="1"/>
  <c r="Z139" i="1"/>
  <c r="Z128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<sst xmlns="http://schemas.openxmlformats.org/spreadsheetml/2006/main" count="2720" uniqueCount="963">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</sst>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6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1188</v>
      </c>
      <c r="Y54" s="670">
        <f t="shared" si="0"/>
        <v>1188</v>
      </c>
      <c r="Z54" s="36">
        <f>IFERROR(IF(Y54=0,"",ROUNDUP(Y54/H54,0)*0.00902),"")</f>
        <v>2.3812800000000003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1243.4399999999998</v>
      </c>
      <c r="BN54" s="64">
        <f t="shared" si="2"/>
        <v>1243.4399999999998</v>
      </c>
      <c r="BO54" s="64">
        <f t="shared" si="3"/>
        <v>2</v>
      </c>
      <c r="BP54" s="64">
        <f t="shared" si="4"/>
        <v>2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264</v>
      </c>
      <c r="Y55" s="671">
        <f>IFERROR(Y48/H48,"0")+IFERROR(Y49/H49,"0")+IFERROR(Y50/H50,"0")+IFERROR(Y51/H51,"0")+IFERROR(Y52/H52,"0")+IFERROR(Y53/H53,"0")+IFERROR(Y54/H54,"0")</f>
        <v>264</v>
      </c>
      <c r="Z55" s="671">
        <f>IFERROR(IF(Z48="",0,Z48),"0")+IFERROR(IF(Z49="",0,Z49),"0")+IFERROR(IF(Z50="",0,Z50),"0")+IFERROR(IF(Z51="",0,Z51),"0")+IFERROR(IF(Z52="",0,Z52),"0")+IFERROR(IF(Z53="",0,Z53),"0")+IFERROR(IF(Z54="",0,Z54),"0")</f>
        <v>2.3812800000000003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1188</v>
      </c>
      <c r="Y56" s="671">
        <f>IFERROR(SUM(Y48:Y54),"0")</f>
        <v>1188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600</v>
      </c>
      <c r="Y58" s="670">
        <f>IFERROR(IF(X58="",0,CEILING((X58/$H58),1)*$H58),"")</f>
        <v>604.80000000000007</v>
      </c>
      <c r="Z58" s="36">
        <f>IFERROR(IF(Y58=0,"",ROUNDUP(Y58/H58,0)*0.01898),"")</f>
        <v>1.06288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624.16666666666663</v>
      </c>
      <c r="BN58" s="64">
        <f>IFERROR(Y58*I58/H58,"0")</f>
        <v>629.16000000000008</v>
      </c>
      <c r="BO58" s="64">
        <f>IFERROR(1/J58*(X58/H58),"0")</f>
        <v>0.86805555555555547</v>
      </c>
      <c r="BP58" s="64">
        <f>IFERROR(1/J58*(Y58/H58),"0")</f>
        <v>0.875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55.55555555555555</v>
      </c>
      <c r="Y62" s="671">
        <f>IFERROR(Y58/H58,"0")+IFERROR(Y59/H59,"0")+IFERROR(Y60/H60,"0")+IFERROR(Y61/H61,"0")</f>
        <v>56</v>
      </c>
      <c r="Z62" s="671">
        <f>IFERROR(IF(Z58="",0,Z58),"0")+IFERROR(IF(Z59="",0,Z59),"0")+IFERROR(IF(Z60="",0,Z60),"0")+IFERROR(IF(Z61="",0,Z61),"0")</f>
        <v>1.06288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600</v>
      </c>
      <c r="Y63" s="671">
        <f>IFERROR(SUM(Y58:Y61),"0")</f>
        <v>604.80000000000007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37.037037037037038</v>
      </c>
      <c r="Y206" s="671">
        <f>IFERROR(Y198/H198,"0")+IFERROR(Y199/H199,"0")+IFERROR(Y200/H200,"0")+IFERROR(Y201/H201,"0")+IFERROR(Y202/H202,"0")+IFERROR(Y203/H203,"0")+IFERROR(Y204/H204,"0")+IFERROR(Y205/H205,"0")</f>
        <v>38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0.34276000000000001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200</v>
      </c>
      <c r="Y207" s="671">
        <f>IFERROR(SUM(Y198:Y205),"0")</f>
        <v>205.20000000000002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6550</v>
      </c>
      <c r="Y321" s="670">
        <f>IFERROR(IF(X321="",0,CEILING((X321/$H321),1)*$H321),"")</f>
        <v>6552</v>
      </c>
      <c r="Z321" s="36">
        <f>IFERROR(IF(Y321=0,"",ROUNDUP(Y321/H321,0)*0.01898),"")</f>
        <v>15.943200000000001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6980.7884615384619</v>
      </c>
      <c r="BN321" s="64">
        <f>IFERROR(Y321*I321/H321,"0")</f>
        <v>6982.920000000001</v>
      </c>
      <c r="BO321" s="64">
        <f>IFERROR(1/J321*(X321/H321),"0")</f>
        <v>13.120993589743589</v>
      </c>
      <c r="BP321" s="64">
        <f>IFERROR(1/J321*(Y321/H321),"0")</f>
        <v>13.125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839.74358974358972</v>
      </c>
      <c r="Y326" s="671">
        <f>IFERROR(Y321/H321,"0")+IFERROR(Y322/H322,"0")+IFERROR(Y323/H323,"0")+IFERROR(Y324/H324,"0")+IFERROR(Y325/H325,"0")</f>
        <v>840</v>
      </c>
      <c r="Z326" s="671">
        <f>IFERROR(IF(Z321="",0,Z321),"0")+IFERROR(IF(Z322="",0,Z322),"0")+IFERROR(IF(Z323="",0,Z323),"0")+IFERROR(IF(Z324="",0,Z324),"0")+IFERROR(IF(Z325="",0,Z325),"0")</f>
        <v>15.943200000000001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6550</v>
      </c>
      <c r="Y327" s="671">
        <f>IFERROR(SUM(Y321:Y325),"0")</f>
        <v>6552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1440</v>
      </c>
      <c r="Y361" s="670">
        <f t="shared" ref="Y361:Y370" si="52">IFERROR(IF(X361="",0,CEILING((X361/$H361),1)*$H361),"")</f>
        <v>1440</v>
      </c>
      <c r="Z361" s="36">
        <f>IFERROR(IF(Y361=0,"",ROUNDUP(Y361/H361,0)*0.02039),"")</f>
        <v>1.9574399999999998</v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1486.0800000000002</v>
      </c>
      <c r="BN361" s="64">
        <f t="shared" ref="BN361:BN370" si="54">IFERROR(Y361*I361/H361,"0")</f>
        <v>1486.0800000000002</v>
      </c>
      <c r="BO361" s="64">
        <f t="shared" ref="BO361:BO370" si="55">IFERROR(1/J361*(X361/H361),"0")</f>
        <v>2</v>
      </c>
      <c r="BP361" s="64">
        <f t="shared" ref="BP361:BP370" si="56">IFERROR(1/J361*(Y361/H361),"0")</f>
        <v>2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3000</v>
      </c>
      <c r="Y363" s="670">
        <f t="shared" si="52"/>
        <v>3000</v>
      </c>
      <c r="Z363" s="36">
        <f>IFERROR(IF(Y363=0,"",ROUNDUP(Y363/H363,0)*0.02039),"")</f>
        <v>4.0779999999999994</v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3096</v>
      </c>
      <c r="BN363" s="64">
        <f t="shared" si="54"/>
        <v>3096</v>
      </c>
      <c r="BO363" s="64">
        <f t="shared" si="55"/>
        <v>4.1666666666666661</v>
      </c>
      <c r="BP363" s="64">
        <f t="shared" si="56"/>
        <v>4.1666666666666661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5000</v>
      </c>
      <c r="Y365" s="670">
        <f t="shared" si="52"/>
        <v>5010</v>
      </c>
      <c r="Z365" s="36">
        <f>IFERROR(IF(Y365=0,"",ROUNDUP(Y365/H365,0)*0.02175),"")</f>
        <v>7.2644999999999991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5160</v>
      </c>
      <c r="BN365" s="64">
        <f t="shared" si="54"/>
        <v>5170.3200000000006</v>
      </c>
      <c r="BO365" s="64">
        <f t="shared" si="55"/>
        <v>6.9444444444444438</v>
      </c>
      <c r="BP365" s="64">
        <f t="shared" si="56"/>
        <v>6.958333333333333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629.33333333333326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630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13.299939999999999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9440</v>
      </c>
      <c r="Y372" s="671">
        <f>IFERROR(SUM(Y361:Y370),"0")</f>
        <v>9450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17978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18000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18798.252905982907</v>
      </c>
      <c r="Y579" s="671">
        <f>IFERROR(SUM(BN22:BN575),"0")</f>
        <v>18821.100000000002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30</v>
      </c>
      <c r="Y580" s="38">
        <f>ROUNDUP(SUM(BP22:BP575),0)</f>
        <v>30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19548.252905982907</v>
      </c>
      <c r="Y581" s="671">
        <f>GrossWeightTotalR+PalletQtyTotalR*25</f>
        <v>19571.100000000002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1825.6695156695157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1828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33.030059999999999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1792.8000000000002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205.20000000000002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6552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9450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