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0BB9E9B-D478-406F-9261-7AB6684287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T58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Y162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582" i="1" s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9" i="1" s="1"/>
  <c r="Y22" i="1"/>
  <c r="P22" i="1"/>
  <c r="H10" i="1"/>
  <c r="A9" i="1"/>
  <c r="A10" i="1" s="1"/>
  <c r="D7" i="1"/>
  <c r="Q6" i="1"/>
  <c r="P2" i="1"/>
  <c r="Y45" i="1" l="1"/>
  <c r="Y44" i="1"/>
  <c r="BP52" i="1"/>
  <c r="BN52" i="1"/>
  <c r="Z52" i="1"/>
  <c r="BP66" i="1"/>
  <c r="BN66" i="1"/>
  <c r="Z66" i="1"/>
  <c r="Y84" i="1"/>
  <c r="BP80" i="1"/>
  <c r="BN80" i="1"/>
  <c r="Z80" i="1"/>
  <c r="BP99" i="1"/>
  <c r="BN99" i="1"/>
  <c r="Z99" i="1"/>
  <c r="BP114" i="1"/>
  <c r="BN114" i="1"/>
  <c r="Z114" i="1"/>
  <c r="BP124" i="1"/>
  <c r="BN124" i="1"/>
  <c r="Z124" i="1"/>
  <c r="BP131" i="1"/>
  <c r="BN131" i="1"/>
  <c r="Z131" i="1"/>
  <c r="BP159" i="1"/>
  <c r="BN159" i="1"/>
  <c r="Z159" i="1"/>
  <c r="BP182" i="1"/>
  <c r="BN182" i="1"/>
  <c r="Z182" i="1"/>
  <c r="BP203" i="1"/>
  <c r="BN203" i="1"/>
  <c r="Z203" i="1"/>
  <c r="BP213" i="1"/>
  <c r="BN213" i="1"/>
  <c r="Z213" i="1"/>
  <c r="BP228" i="1"/>
  <c r="BN228" i="1"/>
  <c r="Z228" i="1"/>
  <c r="BP244" i="1"/>
  <c r="BN244" i="1"/>
  <c r="Z244" i="1"/>
  <c r="BP267" i="1"/>
  <c r="BN267" i="1"/>
  <c r="Z267" i="1"/>
  <c r="BP305" i="1"/>
  <c r="BN305" i="1"/>
  <c r="Z305" i="1"/>
  <c r="BP317" i="1"/>
  <c r="BN317" i="1"/>
  <c r="Z317" i="1"/>
  <c r="Y333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588" i="1"/>
  <c r="X580" i="1"/>
  <c r="X581" i="1" s="1"/>
  <c r="Z25" i="1"/>
  <c r="BN25" i="1"/>
  <c r="X578" i="1"/>
  <c r="Z37" i="1"/>
  <c r="BN37" i="1"/>
  <c r="Z43" i="1"/>
  <c r="Z44" i="1" s="1"/>
  <c r="BN43" i="1"/>
  <c r="BP43" i="1"/>
  <c r="BP48" i="1"/>
  <c r="BN48" i="1"/>
  <c r="Z48" i="1"/>
  <c r="BP58" i="1"/>
  <c r="BN58" i="1"/>
  <c r="Z58" i="1"/>
  <c r="BP74" i="1"/>
  <c r="BN74" i="1"/>
  <c r="Z74" i="1"/>
  <c r="Y83" i="1"/>
  <c r="BP89" i="1"/>
  <c r="BN89" i="1"/>
  <c r="Z89" i="1"/>
  <c r="Y110" i="1"/>
  <c r="BP106" i="1"/>
  <c r="BN106" i="1"/>
  <c r="Z106" i="1"/>
  <c r="BP121" i="1"/>
  <c r="BN121" i="1"/>
  <c r="Z121" i="1"/>
  <c r="BP125" i="1"/>
  <c r="BN125" i="1"/>
  <c r="Z125" i="1"/>
  <c r="Y144" i="1"/>
  <c r="BP142" i="1"/>
  <c r="BN142" i="1"/>
  <c r="Z142" i="1"/>
  <c r="Y185" i="1"/>
  <c r="BP177" i="1"/>
  <c r="BN177" i="1"/>
  <c r="Z177" i="1"/>
  <c r="BP199" i="1"/>
  <c r="BN199" i="1"/>
  <c r="Z199" i="1"/>
  <c r="BP209" i="1"/>
  <c r="BN209" i="1"/>
  <c r="Z209" i="1"/>
  <c r="BP217" i="1"/>
  <c r="BN217" i="1"/>
  <c r="Z217" i="1"/>
  <c r="BP232" i="1"/>
  <c r="BN232" i="1"/>
  <c r="Z232" i="1"/>
  <c r="BP248" i="1"/>
  <c r="BN248" i="1"/>
  <c r="Z248" i="1"/>
  <c r="BP289" i="1"/>
  <c r="BN289" i="1"/>
  <c r="Z289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Y55" i="1"/>
  <c r="Y77" i="1"/>
  <c r="Y103" i="1"/>
  <c r="S588" i="1"/>
  <c r="Y300" i="1"/>
  <c r="Y319" i="1"/>
  <c r="Y327" i="1"/>
  <c r="Y339" i="1"/>
  <c r="Y345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F9" i="1"/>
  <c r="J9" i="1"/>
  <c r="F10" i="1"/>
  <c r="Z22" i="1"/>
  <c r="BN22" i="1"/>
  <c r="BP22" i="1"/>
  <c r="Z24" i="1"/>
  <c r="BN24" i="1"/>
  <c r="Y27" i="1"/>
  <c r="C588" i="1"/>
  <c r="Z36" i="1"/>
  <c r="Z40" i="1" s="1"/>
  <c r="BN36" i="1"/>
  <c r="BP36" i="1"/>
  <c r="Z38" i="1"/>
  <c r="BN38" i="1"/>
  <c r="Y41" i="1"/>
  <c r="D588" i="1"/>
  <c r="Z49" i="1"/>
  <c r="BN49" i="1"/>
  <c r="BP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Z83" i="1"/>
  <c r="BP81" i="1"/>
  <c r="BN81" i="1"/>
  <c r="Z81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29" i="1"/>
  <c r="BP119" i="1"/>
  <c r="BN119" i="1"/>
  <c r="Z119" i="1"/>
  <c r="BP122" i="1"/>
  <c r="BN122" i="1"/>
  <c r="Z122" i="1"/>
  <c r="BP126" i="1"/>
  <c r="BN126" i="1"/>
  <c r="Z126" i="1"/>
  <c r="Y133" i="1"/>
  <c r="BP143" i="1"/>
  <c r="BN143" i="1"/>
  <c r="Z143" i="1"/>
  <c r="Y145" i="1"/>
  <c r="Y150" i="1"/>
  <c r="BP147" i="1"/>
  <c r="BN147" i="1"/>
  <c r="Z147" i="1"/>
  <c r="Z149" i="1" s="1"/>
  <c r="Y161" i="1"/>
  <c r="BP160" i="1"/>
  <c r="BN160" i="1"/>
  <c r="Z160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BP245" i="1"/>
  <c r="BN245" i="1"/>
  <c r="Z245" i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O588" i="1"/>
  <c r="H9" i="1"/>
  <c r="Y26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Z116" i="1" s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BP176" i="1"/>
  <c r="BN176" i="1"/>
  <c r="Z176" i="1"/>
  <c r="Z184" i="1" s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Y272" i="1"/>
  <c r="Y277" i="1"/>
  <c r="Y281" i="1"/>
  <c r="Y285" i="1"/>
  <c r="Y290" i="1"/>
  <c r="Y301" i="1"/>
  <c r="Y312" i="1"/>
  <c r="Y318" i="1"/>
  <c r="Y326" i="1"/>
  <c r="Y332" i="1"/>
  <c r="Y340" i="1"/>
  <c r="Y346" i="1"/>
  <c r="Y351" i="1"/>
  <c r="Y357" i="1"/>
  <c r="V588" i="1"/>
  <c r="Y372" i="1"/>
  <c r="BP361" i="1"/>
  <c r="BP365" i="1"/>
  <c r="BN365" i="1"/>
  <c r="Z365" i="1"/>
  <c r="BP369" i="1"/>
  <c r="BN369" i="1"/>
  <c r="Z369" i="1"/>
  <c r="BP391" i="1"/>
  <c r="BN391" i="1"/>
  <c r="Z391" i="1"/>
  <c r="Y395" i="1"/>
  <c r="BP399" i="1"/>
  <c r="BN399" i="1"/>
  <c r="Z399" i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47" i="1"/>
  <c r="BP443" i="1"/>
  <c r="BN443" i="1"/>
  <c r="Z443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Z268" i="1"/>
  <c r="BN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BN322" i="1"/>
  <c r="Z324" i="1"/>
  <c r="BN324" i="1"/>
  <c r="Z330" i="1"/>
  <c r="Z332" i="1" s="1"/>
  <c r="BN330" i="1"/>
  <c r="Z335" i="1"/>
  <c r="Z339" i="1" s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49" i="1"/>
  <c r="Y350" i="1"/>
  <c r="Z353" i="1"/>
  <c r="Z356" i="1" s="1"/>
  <c r="BN353" i="1"/>
  <c r="BP353" i="1"/>
  <c r="Z355" i="1"/>
  <c r="BN355" i="1"/>
  <c r="Z361" i="1"/>
  <c r="BN361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BP446" i="1"/>
  <c r="BN446" i="1"/>
  <c r="Z446" i="1"/>
  <c r="Y448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Z504" i="1" s="1"/>
  <c r="Y504" i="1"/>
  <c r="BP508" i="1"/>
  <c r="BN508" i="1"/>
  <c r="Z508" i="1"/>
  <c r="AA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326" i="1" l="1"/>
  <c r="Z102" i="1"/>
  <c r="Z250" i="1"/>
  <c r="Z62" i="1"/>
  <c r="Z526" i="1"/>
  <c r="Z510" i="1"/>
  <c r="Z440" i="1"/>
  <c r="Z429" i="1"/>
  <c r="Z400" i="1"/>
  <c r="Z206" i="1"/>
  <c r="Z161" i="1"/>
  <c r="Z90" i="1"/>
  <c r="Z144" i="1"/>
  <c r="Z55" i="1"/>
  <c r="Z544" i="1"/>
  <c r="Z381" i="1"/>
  <c r="Z489" i="1"/>
  <c r="Z482" i="1"/>
  <c r="Z408" i="1"/>
  <c r="Z271" i="1"/>
  <c r="Z235" i="1"/>
  <c r="Z77" i="1"/>
  <c r="Y582" i="1"/>
  <c r="Z262" i="1"/>
  <c r="Z110" i="1"/>
  <c r="Y580" i="1"/>
  <c r="Z26" i="1"/>
  <c r="Z371" i="1"/>
  <c r="Z345" i="1"/>
  <c r="Z318" i="1"/>
  <c r="Z311" i="1"/>
  <c r="Z553" i="1"/>
  <c r="Z534" i="1"/>
  <c r="Z447" i="1"/>
  <c r="Z128" i="1"/>
  <c r="Z68" i="1"/>
  <c r="Y578" i="1"/>
  <c r="Y579" i="1"/>
  <c r="Y581" i="1" s="1"/>
  <c r="Z583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<sst xmlns="http://schemas.openxmlformats.org/spreadsheetml/2006/main" count="2708" uniqueCount="971">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</sst>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7" zoomScaleNormal="100" zoomScaleSheetLayoutView="100" workbookViewId="0">
      <selection activeCell="Z584" sqref="Z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200</v>
      </c>
      <c r="Y49" s="670">
        <f t="shared" si="0"/>
        <v>205.20000000000002</v>
      </c>
      <c r="Z49" s="36">
        <f>IFERROR(IF(Y49=0,"",ROUNDUP(Y49/H49,0)*0.01898),"")</f>
        <v>0.36062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208.05555555555554</v>
      </c>
      <c r="BN49" s="64">
        <f t="shared" si="2"/>
        <v>213.46499999999997</v>
      </c>
      <c r="BO49" s="64">
        <f t="shared" si="3"/>
        <v>0.28935185185185186</v>
      </c>
      <c r="BP49" s="64">
        <f t="shared" si="4"/>
        <v>0.296875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18.518518518518519</v>
      </c>
      <c r="Y55" s="671">
        <f>IFERROR(Y48/H48,"0")+IFERROR(Y49/H49,"0")+IFERROR(Y50/H50,"0")+IFERROR(Y51/H51,"0")+IFERROR(Y52/H52,"0")+IFERROR(Y53/H53,"0")+IFERROR(Y54/H54,"0")</f>
        <v>19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0.36062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200</v>
      </c>
      <c r="Y56" s="671">
        <f>IFERROR(SUM(Y48:Y54),"0")</f>
        <v>205.20000000000002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150</v>
      </c>
      <c r="Y58" s="670">
        <f>IFERROR(IF(X58="",0,CEILING((X58/$H58),1)*$H58),"")</f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156.04166666666666</v>
      </c>
      <c r="BN58" s="64">
        <f>IFERROR(Y58*I58/H58,"0")</f>
        <v>157.29000000000002</v>
      </c>
      <c r="BO58" s="64">
        <f>IFERROR(1/J58*(X58/H58),"0")</f>
        <v>0.21701388888888887</v>
      </c>
      <c r="BP58" s="64">
        <f>IFERROR(1/J58*(Y58/H58),"0")</f>
        <v>0.21875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13.888888888888888</v>
      </c>
      <c r="Y62" s="671">
        <f>IFERROR(Y58/H58,"0")+IFERROR(Y59/H59,"0")+IFERROR(Y60/H60,"0")+IFERROR(Y61/H61,"0")</f>
        <v>14</v>
      </c>
      <c r="Z62" s="671">
        <f>IFERROR(IF(Z58="",0,Z58),"0")+IFERROR(IF(Z59="",0,Z59),"0")+IFERROR(IF(Z60="",0,Z60),"0")+IFERROR(IF(Z61="",0,Z61),"0")</f>
        <v>0.26572000000000001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150</v>
      </c>
      <c r="Y63" s="671">
        <f>IFERROR(SUM(Y58:Y61),"0")</f>
        <v>151.20000000000002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100</v>
      </c>
      <c r="Y73" s="670">
        <f t="shared" si="5"/>
        <v>100.80000000000001</v>
      </c>
      <c r="Z73" s="36">
        <f>IFERROR(IF(Y73=0,"",ROUNDUP(Y73/H73,0)*0.01898),"")</f>
        <v>0.22776000000000002</v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106.03571428571429</v>
      </c>
      <c r="BN73" s="64">
        <f t="shared" si="7"/>
        <v>106.88400000000001</v>
      </c>
      <c r="BO73" s="64">
        <f t="shared" si="8"/>
        <v>0.18601190476190477</v>
      </c>
      <c r="BP73" s="64">
        <f t="shared" si="9"/>
        <v>0.1875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11.904761904761905</v>
      </c>
      <c r="Y77" s="671">
        <f>IFERROR(Y71/H71,"0")+IFERROR(Y72/H72,"0")+IFERROR(Y73/H73,"0")+IFERROR(Y74/H74,"0")+IFERROR(Y75/H75,"0")+IFERROR(Y76/H76,"0")</f>
        <v>12</v>
      </c>
      <c r="Z77" s="671">
        <f>IFERROR(IF(Z71="",0,Z71),"0")+IFERROR(IF(Z72="",0,Z72),"0")+IFERROR(IF(Z73="",0,Z73),"0")+IFERROR(IF(Z74="",0,Z74),"0")+IFERROR(IF(Z75="",0,Z75),"0")+IFERROR(IF(Z76="",0,Z76),"0")</f>
        <v>0.22776000000000002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100</v>
      </c>
      <c r="Y78" s="671">
        <f>IFERROR(SUM(Y71:Y76),"0")</f>
        <v>100.80000000000001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100</v>
      </c>
      <c r="Y329" s="670">
        <f>IFERROR(IF(X329="",0,CEILING((X329/$H329),1)*$H329),"")</f>
        <v>100.80000000000001</v>
      </c>
      <c r="Z329" s="36">
        <f>IFERROR(IF(Y329=0,"",ROUNDUP(Y329/H329,0)*0.01898),"")</f>
        <v>0.22776000000000002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106.17857142857143</v>
      </c>
      <c r="BN329" s="64">
        <f>IFERROR(Y329*I329/H329,"0")</f>
        <v>107.02800000000001</v>
      </c>
      <c r="BO329" s="64">
        <f>IFERROR(1/J329*(X329/H329),"0")</f>
        <v>0.18601190476190477</v>
      </c>
      <c r="BP329" s="64">
        <f>IFERROR(1/J329*(Y329/H329),"0")</f>
        <v>0.1875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11.904761904761905</v>
      </c>
      <c r="Y332" s="671">
        <f>IFERROR(Y329/H329,"0")+IFERROR(Y330/H330,"0")+IFERROR(Y331/H331,"0")</f>
        <v>12</v>
      </c>
      <c r="Z332" s="671">
        <f>IFERROR(IF(Z329="",0,Z329),"0")+IFERROR(IF(Z330="",0,Z330),"0")+IFERROR(IF(Z331="",0,Z331),"0")</f>
        <v>0.22776000000000002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100</v>
      </c>
      <c r="Y333" s="671">
        <f>IFERROR(SUM(Y329:Y331),"0")</f>
        <v>100.80000000000001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1000</v>
      </c>
      <c r="Y362" s="670">
        <f t="shared" si="52"/>
        <v>1005</v>
      </c>
      <c r="Z362" s="36">
        <f>IFERROR(IF(Y362=0,"",ROUNDUP(Y362/H362,0)*0.02175),"")</f>
        <v>1.4572499999999999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1032</v>
      </c>
      <c r="BN362" s="64">
        <f t="shared" si="54"/>
        <v>1037.1600000000001</v>
      </c>
      <c r="BO362" s="64">
        <f t="shared" si="55"/>
        <v>1.3888888888888888</v>
      </c>
      <c r="BP362" s="64">
        <f t="shared" si="56"/>
        <v>1.3958333333333333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166.66666666666669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168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3.6539999999999999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2500</v>
      </c>
      <c r="Y372" s="671">
        <f>IFERROR(SUM(Y361:Y370),"0")</f>
        <v>2520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2000</v>
      </c>
      <c r="Y374" s="670">
        <f>IFERROR(IF(X374="",0,CEILING((X374/$H374),1)*$H374),"")</f>
        <v>2010</v>
      </c>
      <c r="Z374" s="36">
        <f>IFERROR(IF(Y374=0,"",ROUNDUP(Y374/H374,0)*0.02175),"")</f>
        <v>2.9144999999999999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2064</v>
      </c>
      <c r="BN374" s="64">
        <f>IFERROR(Y374*I374/H374,"0")</f>
        <v>2074.3200000000002</v>
      </c>
      <c r="BO374" s="64">
        <f>IFERROR(1/J374*(X374/H374),"0")</f>
        <v>2.7777777777777777</v>
      </c>
      <c r="BP374" s="64">
        <f>IFERROR(1/J374*(Y374/H374),"0")</f>
        <v>2.7916666666666665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133.33333333333334</v>
      </c>
      <c r="Y376" s="671">
        <f>IFERROR(Y374/H374,"0")+IFERROR(Y375/H375,"0")</f>
        <v>134</v>
      </c>
      <c r="Z376" s="671">
        <f>IFERROR(IF(Z374="",0,Z374),"0")+IFERROR(IF(Z375="",0,Z375),"0")</f>
        <v>2.9144999999999999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2000</v>
      </c>
      <c r="Y377" s="671">
        <f>IFERROR(SUM(Y374:Y375),"0")</f>
        <v>2010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250</v>
      </c>
      <c r="Y384" s="670">
        <f>IFERROR(IF(X384="",0,CEILING((X384/$H384),1)*$H384),"")</f>
        <v>252</v>
      </c>
      <c r="Z384" s="36">
        <f>IFERROR(IF(Y384=0,"",ROUNDUP(Y384/H384,0)*0.01898),"")</f>
        <v>0.53144000000000002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264.41666666666669</v>
      </c>
      <c r="BN384" s="64">
        <f>IFERROR(Y384*I384/H384,"0")</f>
        <v>266.53199999999998</v>
      </c>
      <c r="BO384" s="64">
        <f>IFERROR(1/J384*(X384/H384),"0")</f>
        <v>0.43402777777777779</v>
      </c>
      <c r="BP384" s="64">
        <f>IFERROR(1/J384*(Y384/H384),"0")</f>
        <v>0.4375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27.777777777777779</v>
      </c>
      <c r="Y385" s="671">
        <f>IFERROR(Y384/H384,"0")</f>
        <v>28</v>
      </c>
      <c r="Z385" s="671">
        <f>IFERROR(IF(Z384="",0,Z384),"0")</f>
        <v>0.53144000000000002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250</v>
      </c>
      <c r="Y386" s="671">
        <f>IFERROR(SUM(Y384:Y384),"0")</f>
        <v>252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100</v>
      </c>
      <c r="Y398" s="670">
        <f>IFERROR(IF(X398="",0,CEILING((X398/$H398),1)*$H398),"")</f>
        <v>100.74</v>
      </c>
      <c r="Z398" s="36">
        <f>IFERROR(IF(Y398=0,"",ROUNDUP(Y398/H398,0)*0.00902),"")</f>
        <v>0.20746000000000001</v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106.16438356164385</v>
      </c>
      <c r="BN398" s="64">
        <f>IFERROR(Y398*I398/H398,"0")</f>
        <v>106.95</v>
      </c>
      <c r="BO398" s="64">
        <f>IFERROR(1/J398*(X398/H398),"0")</f>
        <v>0.17296250172962502</v>
      </c>
      <c r="BP398" s="64">
        <f>IFERROR(1/J398*(Y398/H398),"0")</f>
        <v>0.17424242424242425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22.831050228310502</v>
      </c>
      <c r="Y400" s="671">
        <f>IFERROR(Y398/H398,"0")+IFERROR(Y399/H399,"0")</f>
        <v>23</v>
      </c>
      <c r="Z400" s="671">
        <f>IFERROR(IF(Z398="",0,Z398),"0")+IFERROR(IF(Z399="",0,Z399),"0")</f>
        <v>0.20746000000000001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100</v>
      </c>
      <c r="Y401" s="671">
        <f>IFERROR(SUM(Y398:Y399),"0")</f>
        <v>100.74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350</v>
      </c>
      <c r="Y470" s="670">
        <f t="shared" si="68"/>
        <v>353.76</v>
      </c>
      <c r="Z470" s="36">
        <f>IFERROR(IF(Y470=0,"",ROUNDUP(Y470/H470,0)*0.01196),"")</f>
        <v>0.80132000000000003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373.86363636363637</v>
      </c>
      <c r="BN470" s="64">
        <f t="shared" si="70"/>
        <v>377.87999999999994</v>
      </c>
      <c r="BO470" s="64">
        <f t="shared" si="71"/>
        <v>0.63738344988344986</v>
      </c>
      <c r="BP470" s="64">
        <f t="shared" si="72"/>
        <v>0.64423076923076927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66.287878787878782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67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0.80132000000000003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350</v>
      </c>
      <c r="Y483" s="671">
        <f>IFERROR(SUM(Y467:Y481),"0")</f>
        <v>353.76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300</v>
      </c>
      <c r="Y485" s="670">
        <f>IFERROR(IF(X485="",0,CEILING((X485/$H485),1)*$H485),"")</f>
        <v>300.96000000000004</v>
      </c>
      <c r="Z485" s="36">
        <f>IFERROR(IF(Y485=0,"",ROUNDUP(Y485/H485,0)*0.01196),"")</f>
        <v>0.68171999999999999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320.45454545454544</v>
      </c>
      <c r="BN485" s="64">
        <f>IFERROR(Y485*I485/H485,"0")</f>
        <v>321.48</v>
      </c>
      <c r="BO485" s="64">
        <f>IFERROR(1/J485*(X485/H485),"0")</f>
        <v>0.54632867132867136</v>
      </c>
      <c r="BP485" s="64">
        <f>IFERROR(1/J485*(Y485/H485),"0")</f>
        <v>0.54807692307692313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56.818181818181813</v>
      </c>
      <c r="Y489" s="671">
        <f>IFERROR(Y485/H485,"0")+IFERROR(Y486/H486,"0")+IFERROR(Y487/H487,"0")+IFERROR(Y488/H488,"0")</f>
        <v>57.000000000000007</v>
      </c>
      <c r="Z489" s="671">
        <f>IFERROR(IF(Z485="",0,Z485),"0")+IFERROR(IF(Z486="",0,Z486),"0")+IFERROR(IF(Z487="",0,Z487),"0")+IFERROR(IF(Z488="",0,Z488),"0")</f>
        <v>0.68171999999999999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300</v>
      </c>
      <c r="Y490" s="671">
        <f>IFERROR(SUM(Y485:Y488),"0")</f>
        <v>300.96000000000004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160</v>
      </c>
      <c r="Y492" s="670">
        <f t="shared" ref="Y492:Y503" si="73">IFERROR(IF(X492="",0,CEILING((X492/$H492),1)*$H492),"")</f>
        <v>163.68</v>
      </c>
      <c r="Z492" s="36">
        <f>IFERROR(IF(Y492=0,"",ROUNDUP(Y492/H492,0)*0.01196),"")</f>
        <v>0.37075999999999998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170.90909090909091</v>
      </c>
      <c r="BN492" s="64">
        <f t="shared" ref="BN492:BN503" si="75">IFERROR(Y492*I492/H492,"0")</f>
        <v>174.84</v>
      </c>
      <c r="BO492" s="64">
        <f t="shared" ref="BO492:BO503" si="76">IFERROR(1/J492*(X492/H492),"0")</f>
        <v>0.29137529137529139</v>
      </c>
      <c r="BP492" s="64">
        <f t="shared" ref="BP492:BP503" si="77">IFERROR(1/J492*(Y492/H492),"0")</f>
        <v>0.29807692307692307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100</v>
      </c>
      <c r="Y493" s="670">
        <f t="shared" si="73"/>
        <v>100.32000000000001</v>
      </c>
      <c r="Z493" s="36">
        <f>IFERROR(IF(Y493=0,"",ROUNDUP(Y493/H493,0)*0.01196),"")</f>
        <v>0.22724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106.81818181818181</v>
      </c>
      <c r="BN493" s="64">
        <f t="shared" si="75"/>
        <v>107.16</v>
      </c>
      <c r="BO493" s="64">
        <f t="shared" si="76"/>
        <v>0.18210955710955709</v>
      </c>
      <c r="BP493" s="64">
        <f t="shared" si="77"/>
        <v>0.18269230769230771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180</v>
      </c>
      <c r="Y494" s="670">
        <f t="shared" si="73"/>
        <v>184.8</v>
      </c>
      <c r="Z494" s="36">
        <f>IFERROR(IF(Y494=0,"",ROUNDUP(Y494/H494,0)*0.01196),"")</f>
        <v>0.41860000000000003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192.27272727272725</v>
      </c>
      <c r="BN494" s="64">
        <f t="shared" si="75"/>
        <v>197.39999999999998</v>
      </c>
      <c r="BO494" s="64">
        <f t="shared" si="76"/>
        <v>0.32779720279720276</v>
      </c>
      <c r="BP494" s="64">
        <f t="shared" si="77"/>
        <v>0.33653846153846156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83.333333333333314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85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1.0165999999999999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440</v>
      </c>
      <c r="Y505" s="671">
        <f>IFERROR(SUM(Y492:Y503),"0")</f>
        <v>448.8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6490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6544.26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6755.2107399830002</v>
      </c>
      <c r="Y579" s="671">
        <f>IFERROR(SUM(BN22:BN575),"0")</f>
        <v>6811.8690000000006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10</v>
      </c>
      <c r="Y580" s="38">
        <f>ROUNDUP(SUM(BP22:BP575),0)</f>
        <v>10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7005.2107399830002</v>
      </c>
      <c r="Y581" s="671">
        <f>GrossWeightTotalR+PalletQtyTotalR*25</f>
        <v>7061.8690000000006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613.2651531624133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619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10.8889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457.20000000000005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100.80000000000001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4782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100.74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1103.5200000000002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