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Ташкент\"/>
    </mc:Choice>
  </mc:AlternateContent>
  <xr:revisionPtr revIDLastSave="0" documentId="13_ncr:1_{3CA29E79-2898-4B76-9BD3-95F1DD3B8C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4" i="1" l="1"/>
  <c r="Q13" i="1"/>
  <c r="T13" i="1" s="1"/>
  <c r="Q10" i="1"/>
  <c r="T10" i="1" s="1"/>
  <c r="Q9" i="1"/>
  <c r="P6" i="1"/>
  <c r="X9" i="1"/>
  <c r="P9" i="1"/>
  <c r="Z7" i="1"/>
  <c r="Z8" i="1"/>
  <c r="Z9" i="1"/>
  <c r="Z10" i="1"/>
  <c r="Z11" i="1"/>
  <c r="Z12" i="1"/>
  <c r="Z13" i="1"/>
  <c r="Z14" i="1"/>
  <c r="Z15" i="1"/>
  <c r="Z6" i="1"/>
  <c r="T9" i="1"/>
  <c r="U9" i="1"/>
  <c r="O5" i="1"/>
  <c r="X7" i="1"/>
  <c r="X8" i="1"/>
  <c r="X10" i="1"/>
  <c r="X11" i="1"/>
  <c r="X12" i="1"/>
  <c r="X13" i="1"/>
  <c r="X14" i="1"/>
  <c r="X15" i="1"/>
  <c r="X6" i="1"/>
  <c r="T7" i="1"/>
  <c r="U7" i="1"/>
  <c r="T8" i="1"/>
  <c r="U8" i="1"/>
  <c r="U10" i="1"/>
  <c r="T11" i="1"/>
  <c r="U11" i="1"/>
  <c r="T12" i="1"/>
  <c r="U12" i="1"/>
  <c r="U13" i="1"/>
  <c r="T14" i="1"/>
  <c r="U14" i="1"/>
  <c r="T15" i="1"/>
  <c r="U15" i="1"/>
  <c r="U6" i="1"/>
  <c r="T6" i="1"/>
  <c r="F8" i="1"/>
  <c r="E8" i="1"/>
  <c r="P8" i="1" s="1"/>
  <c r="P7" i="1"/>
  <c r="P10" i="1"/>
  <c r="P11" i="1"/>
  <c r="P12" i="1"/>
  <c r="P13" i="1"/>
  <c r="P14" i="1"/>
  <c r="P15" i="1"/>
  <c r="K15" i="1" l="1"/>
  <c r="K14" i="1"/>
  <c r="K13" i="1"/>
  <c r="K12" i="1"/>
  <c r="K11" i="1"/>
  <c r="K10" i="1"/>
  <c r="K8" i="1"/>
  <c r="K7" i="1"/>
  <c r="K6" i="1"/>
  <c r="X5" i="1"/>
  <c r="V5" i="1"/>
  <c r="R5" i="1"/>
  <c r="Q5" i="1"/>
  <c r="P5" i="1"/>
  <c r="N5" i="1"/>
  <c r="M5" i="1"/>
  <c r="L5" i="1"/>
  <c r="J5" i="1"/>
  <c r="F5" i="1"/>
  <c r="E5" i="1"/>
  <c r="K5" i="1" l="1"/>
</calcChain>
</file>

<file path=xl/sharedStrings.xml><?xml version="1.0" encoding="utf-8"?>
<sst xmlns="http://schemas.openxmlformats.org/spreadsheetml/2006/main" count="62" uniqueCount="41">
  <si>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</si>
  <si>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</si>
  <si>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</si>
  <si>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</si>
  <si>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</si>
  <si>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</si>
  <si>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</si>
  <si>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</si>
  <si>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</si>
  <si>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</si>
  <si>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</si>
  <si>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</si>
  <si>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</si>
  <si>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</si>
  <si>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</si>
  <si>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</si>
  <si>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</si>
  <si>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</si>
  <si>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</si>
  <si>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</si>
  <si>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</si>
  <si>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</si>
  <si>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</si>
  <si>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</t>
  </si>
  <si>
    <t>13,03,</t>
  </si>
  <si>
    <t>БОНУС_Пельмени Пуговки с говядиной и свининой No Name Весовые Сфера No Name 5 кг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</si>
  <si>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</si>
  <si>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</si>
  <si>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</si>
  <si>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</si>
  <si>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</si>
  <si>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</si>
  <si>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</si>
  <si>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</si>
  <si>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кг</t>
  </si>
  <si>
    <t>бонус</t>
  </si>
  <si>
    <t>шт</t>
  </si>
  <si>
    <t>14,02-13,03</t>
  </si>
  <si>
    <t>Снеки Чебуманы с говядиной Чебуманы Фикс.вес 0,28 лоток Горячая штучка  ПОКОМ</t>
  </si>
  <si>
    <t>19 дн.</t>
  </si>
  <si>
    <t>нет в бланке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</si>
</sst>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164" fontId="1" fillId="0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5" fillId="5" borderId="1" xfId="1" applyNumberFormat="1" applyFont="1" applyFill="1"/>
    <xf numFmtId="164" fontId="4" fillId="0" borderId="2" xfId="1" applyNumberFormat="1" applyFont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8;&#1072;&#1096;&#1082;&#1077;&#1085;&#1090;/&#1087;&#1088;&#1086;&#1076;&#1072;&#1078;&#1080;%20&#1058;&#1072;&#1096;&#1082;&#1077;&#1085;&#1090;%2014,02,25-13,03,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Общество с ограниченной ответственностью "MOS PROD TORG"</v>
          </cell>
        </row>
        <row r="2">
          <cell r="A2" t="str">
            <v>Продажи за 14.02.2025 - 13.03.2025</v>
          </cell>
        </row>
        <row r="4">
          <cell r="A4" t="str">
            <v>Выводимые данные:</v>
          </cell>
          <cell r="B4" t="str">
            <v>Количество</v>
          </cell>
        </row>
        <row r="6">
          <cell r="A6" t="str">
            <v>Номенклатура</v>
          </cell>
          <cell r="C6" t="str">
            <v>Итого</v>
          </cell>
          <cell r="D6" t="str">
            <v>14.02.25</v>
          </cell>
          <cell r="E6" t="str">
            <v>15.02.25</v>
          </cell>
          <cell r="F6" t="str">
            <v>16.02.25</v>
          </cell>
        </row>
        <row r="8">
          <cell r="A8" t="str">
            <v>2074-Сосиски Молочные для завтрака Особый рецепт</v>
          </cell>
          <cell r="C8">
            <v>2725.6190000000001</v>
          </cell>
          <cell r="D8">
            <v>116.223</v>
          </cell>
          <cell r="E8">
            <v>122.44799999999999</v>
          </cell>
        </row>
        <row r="9">
          <cell r="A9" t="str">
            <v>1721-Сосиски Вязанка Сливочные ТМ Стародворские колбасы</v>
          </cell>
          <cell r="C9">
            <v>1712.0309999999999</v>
          </cell>
          <cell r="D9">
            <v>88.617999999999995</v>
          </cell>
          <cell r="E9">
            <v>49.6</v>
          </cell>
        </row>
        <row r="10">
          <cell r="A10" t="str">
            <v>6277 ГРУДИНКА ОСОБAЯ к/в мл/к в/у 0.3кг_45с</v>
          </cell>
          <cell r="C10">
            <v>2268</v>
          </cell>
          <cell r="D10">
            <v>16</v>
          </cell>
          <cell r="E10">
            <v>-1</v>
          </cell>
        </row>
        <row r="11">
          <cell r="A11" t="str">
            <v>Колб полусухая «Салями» ШТ. ВУ ОХЛ 300гр*8  МИРАТОРГ</v>
          </cell>
          <cell r="C11">
            <v>1622</v>
          </cell>
          <cell r="D11">
            <v>98</v>
          </cell>
          <cell r="E11">
            <v>11</v>
          </cell>
        </row>
        <row r="12">
          <cell r="A12" t="str">
            <v>6088 СОЧНЫЕ сос п/о мгс 1*6_UZ</v>
          </cell>
          <cell r="C12">
            <v>1324.1369999999999</v>
          </cell>
        </row>
        <row r="13">
          <cell r="A13" t="str">
            <v>2472 Сардельки Левантские Особая Без свинины Весовые NDX мгс Особый рецепт, вес 1кг</v>
          </cell>
          <cell r="C13">
            <v>991.346</v>
          </cell>
          <cell r="D13">
            <v>-4.12</v>
          </cell>
          <cell r="E13">
            <v>-0.23200000000000001</v>
          </cell>
        </row>
        <row r="14">
          <cell r="A14" t="str">
            <v>0222-Ветчины Дугушка Дугушка б/о Стародворье, 1кг</v>
          </cell>
          <cell r="C14">
            <v>809.18700000000001</v>
          </cell>
          <cell r="E14">
            <v>0.876</v>
          </cell>
        </row>
        <row r="15">
          <cell r="A15" t="str">
            <v>1869-Колбаса Молочная ТМ Особый рецепт в оболочке полиамид большой батон.  ПОКОМ</v>
          </cell>
          <cell r="C15">
            <v>1269.809</v>
          </cell>
        </row>
        <row r="16">
          <cell r="A16" t="str">
            <v>0178 Ветчины Нежная Особая Особая Весовые П/а Особый рецепт большой батон  ПОКОМ</v>
          </cell>
          <cell r="C16">
            <v>810.63099999999997</v>
          </cell>
        </row>
        <row r="17">
          <cell r="A17" t="str">
            <v>1867-Колбаса Филейная ТМ Особый рецепт в оболочке полиамид большой батон.  ПОКОМ</v>
          </cell>
          <cell r="C17">
            <v>1154.9490000000001</v>
          </cell>
          <cell r="E17">
            <v>-0.80400000000000005</v>
          </cell>
        </row>
        <row r="18">
          <cell r="A18" t="str">
            <v>1870-Колбаса Со шпиком ТМ Особый рецепт в оболочке полиамид большой батон.  ПОКОМ</v>
          </cell>
          <cell r="C18">
            <v>1174.8820000000001</v>
          </cell>
        </row>
        <row r="19">
          <cell r="A19" t="str">
            <v>Сервелат полусухой с/к ВУ ОХЛ 300гр МИРАТОРГ</v>
          </cell>
          <cell r="C19">
            <v>710</v>
          </cell>
          <cell r="D19">
            <v>19</v>
          </cell>
          <cell r="E19">
            <v>-2</v>
          </cell>
        </row>
        <row r="20">
          <cell r="A20" t="str">
            <v>4087   СЕРВЕЛАТ КОПЧЕНЫЙ НА БУКЕ в/к в/К 0,35</v>
          </cell>
          <cell r="C20">
            <v>1741</v>
          </cell>
          <cell r="D20">
            <v>85</v>
          </cell>
          <cell r="E20">
            <v>-1</v>
          </cell>
        </row>
        <row r="21">
          <cell r="A21" t="str">
            <v>1875-Колбаса Филейная оригинальная ТМ Особый рецепт в оболочке полиамид.  ПОКОМ</v>
          </cell>
          <cell r="C21">
            <v>1011.245</v>
          </cell>
          <cell r="D21">
            <v>19.369</v>
          </cell>
          <cell r="E21">
            <v>47.543999999999997</v>
          </cell>
        </row>
        <row r="22">
          <cell r="A22" t="str">
            <v>1445 Сосиски «Сочные без свинины» Весовые ТМ «Особый рецепт» 1,3 кг  ПОКОМ</v>
          </cell>
          <cell r="C22">
            <v>861.32899999999995</v>
          </cell>
          <cell r="E22">
            <v>16.222999999999999</v>
          </cell>
        </row>
        <row r="23">
          <cell r="A23" t="str">
            <v>2634 Колбаса Дугушка Стародворская ТМ Стародворье ТС Дугушка  ПОКОМ</v>
          </cell>
          <cell r="C23">
            <v>813.93299999999999</v>
          </cell>
          <cell r="E23">
            <v>9.3439999999999994</v>
          </cell>
        </row>
        <row r="24">
          <cell r="A24" t="str">
            <v>5096   СЕРВЕЛАТ КРЕМЛЕВСКИЙ в/к в/у_СНГ</v>
          </cell>
          <cell r="C24">
            <v>426.36200000000002</v>
          </cell>
          <cell r="D24">
            <v>33.841999999999999</v>
          </cell>
          <cell r="E24">
            <v>23.167999999999999</v>
          </cell>
        </row>
        <row r="25">
          <cell r="A25" t="str">
            <v>6652 ШПИКАЧКИ СОЧНЫЕ С БЕКОНОМ п/о мгс 1*3  ОСТАНКИНО</v>
          </cell>
          <cell r="C25">
            <v>784.80399999999997</v>
          </cell>
        </row>
        <row r="26">
          <cell r="A26" t="str">
            <v>1120 В/к колбасы Сервелат Запеченный Дугушка Вес Вектор Стародворье, вес 1кг</v>
          </cell>
          <cell r="C26">
            <v>630.447</v>
          </cell>
          <cell r="D26">
            <v>42.338000000000001</v>
          </cell>
          <cell r="E26">
            <v>17.649999999999999</v>
          </cell>
        </row>
        <row r="27">
          <cell r="A27" t="str">
            <v>2205-Сосиски Молочные для завтрака ТМ Особый рецепт 0,4кг</v>
          </cell>
          <cell r="C27">
            <v>1802</v>
          </cell>
          <cell r="D27">
            <v>81</v>
          </cell>
          <cell r="E27">
            <v>92</v>
          </cell>
        </row>
        <row r="28">
          <cell r="A28" t="str">
            <v>1118 В/к колбасы Салями Запеченая Дугушка  Вектор Стародворье, 1кг</v>
          </cell>
          <cell r="C28">
            <v>558.07500000000005</v>
          </cell>
          <cell r="D28">
            <v>44.985999999999997</v>
          </cell>
          <cell r="E28">
            <v>19.364999999999998</v>
          </cell>
        </row>
        <row r="29">
          <cell r="A29" t="str">
            <v>Вареные колбасы Сливушка Вязанка Фикс.вес 0,45 П/а Вязанка  ПОКОМ</v>
          </cell>
          <cell r="C29">
            <v>1208</v>
          </cell>
        </row>
        <row r="30">
          <cell r="A30" t="str">
            <v>МХБ Мясной продукт из свинины сырокопченый Бекон ШТ. ОХЛ ВУ 200г*10 (2 кг) МИРАТОРГ</v>
          </cell>
          <cell r="C30">
            <v>1358</v>
          </cell>
          <cell r="D30">
            <v>40</v>
          </cell>
          <cell r="E30">
            <v>13</v>
          </cell>
        </row>
        <row r="31">
          <cell r="A31" t="str">
            <v>1202 В/к колбасы Сервелат Мясорубский с мелкорубленным окороком срез Бордо Фикс.вес 0,35 фиброуз Ста</v>
          </cell>
          <cell r="C31">
            <v>1457</v>
          </cell>
          <cell r="E31">
            <v>-1</v>
          </cell>
        </row>
        <row r="32">
          <cell r="A32" t="str">
            <v>1411 Сосиски «Сочинки Сливочные» Весовые ТМ «Стародворье» 1,35 кг  ПОКОМ</v>
          </cell>
          <cell r="C32">
            <v>659.32500000000005</v>
          </cell>
        </row>
        <row r="33">
          <cell r="A33" t="str">
            <v>1720-Сосиски Вязанка Сливочные ТМ Стародворские колбасы ТС Вязанка амицел в мод газов.среде 0,45кг</v>
          </cell>
          <cell r="C33">
            <v>830</v>
          </cell>
          <cell r="D33">
            <v>39</v>
          </cell>
          <cell r="E33">
            <v>26</v>
          </cell>
        </row>
        <row r="34">
          <cell r="A34" t="str">
            <v>2150 В/к колбасы Рубленая Запеченная Дугушка Весовые Вектор Стародворье, вес 1кг</v>
          </cell>
          <cell r="C34">
            <v>419.87099999999998</v>
          </cell>
          <cell r="D34">
            <v>54.615000000000002</v>
          </cell>
          <cell r="E34">
            <v>25.334</v>
          </cell>
        </row>
        <row r="35">
          <cell r="A35" t="str">
            <v>4079 СЕРВЕЛАТ КОПЧЕНЫЙ НА БУКЕ в/к в/у_СНГ</v>
          </cell>
          <cell r="C35">
            <v>373.46699999999998</v>
          </cell>
          <cell r="D35">
            <v>21.23</v>
          </cell>
          <cell r="E35">
            <v>13.474</v>
          </cell>
        </row>
        <row r="36">
          <cell r="A36" t="str">
            <v>МХБ Колбаса варено-копченая Балыковая ШТ. Ф/О ОХЛ В/У 375г*6 (2,25кг) МИРАТОРГ</v>
          </cell>
          <cell r="C36">
            <v>852</v>
          </cell>
          <cell r="D36">
            <v>112</v>
          </cell>
          <cell r="E36">
            <v>36</v>
          </cell>
        </row>
        <row r="37">
          <cell r="A37" t="str">
            <v>1523-Сосиски Вязанка Молочные ТМ Стародворские колбасы</v>
          </cell>
          <cell r="C37">
            <v>420.90800000000002</v>
          </cell>
        </row>
        <row r="38">
          <cell r="A38" t="str">
            <v>Вареные колбасы Докторская ГОСТ Вязанка Фикс.вес 0,4 Вектор Вязанка  ПОКОМ</v>
          </cell>
          <cell r="C38">
            <v>715</v>
          </cell>
        </row>
        <row r="39">
          <cell r="A39" t="str">
            <v>6346 ФИЛЕЙНАЯ Папа может вар п/о 0.5кг_СНГ  ОСТАНКИНО</v>
          </cell>
          <cell r="C39">
            <v>1018</v>
          </cell>
          <cell r="D39">
            <v>6</v>
          </cell>
          <cell r="E39">
            <v>16</v>
          </cell>
        </row>
        <row r="40">
          <cell r="A40" t="str">
            <v>5608 СЕРВЕЛАТ ФИНСКИЙ в/к в/у срез 0.35кг_СНГ</v>
          </cell>
          <cell r="C40">
            <v>925</v>
          </cell>
        </row>
        <row r="41">
          <cell r="A41" t="str">
            <v>6093 САЛЯМИ ИТАЛЬЯНСКАЯ с/к в/у 1/250 8шт_UZ</v>
          </cell>
          <cell r="C41">
            <v>664</v>
          </cell>
          <cell r="D41">
            <v>54</v>
          </cell>
          <cell r="E41">
            <v>10</v>
          </cell>
        </row>
        <row r="42">
          <cell r="A42" t="str">
            <v>1370-Сосиски Сочинки Бордо Весовой п/а Стародворье</v>
          </cell>
          <cell r="C42">
            <v>479.56400000000002</v>
          </cell>
          <cell r="D42">
            <v>106.672</v>
          </cell>
          <cell r="E42">
            <v>35.029000000000003</v>
          </cell>
        </row>
        <row r="43">
          <cell r="A43" t="str">
            <v>1231 Сосиски Сливочные Дугушки Дугушка Весовые П/а Стародворье, вес 1кг</v>
          </cell>
          <cell r="C43">
            <v>369.72699999999998</v>
          </cell>
        </row>
        <row r="44">
          <cell r="A44" t="str">
            <v>6853 МОЛОЧНЫЕ ПРЕМИУМ ПМ сос п/о мгс 1*6  ОСТАНКИНО</v>
          </cell>
          <cell r="C44">
            <v>424.93599999999998</v>
          </cell>
        </row>
        <row r="45">
          <cell r="A45" t="str">
            <v>1201 В/к колбасы Сервелат Мясорубский с мелкорубленным окороком Бордо Весовой фиброуз Стародворье  П</v>
          </cell>
          <cell r="C45">
            <v>343.125</v>
          </cell>
        </row>
        <row r="46">
          <cell r="A46" t="str">
            <v>6072 ЭКСТРА Папа может вар п/о 0.4кг_UZ</v>
          </cell>
          <cell r="C46">
            <v>1063</v>
          </cell>
          <cell r="D46">
            <v>47</v>
          </cell>
          <cell r="E46">
            <v>18</v>
          </cell>
        </row>
        <row r="47">
          <cell r="A47" t="str">
            <v>МХБ Колбаса варено-копченая Сервелат Финский ШТ. Ф/О ОХЛ В/У 375г*6 (2,25кг) МИРАТОРГ</v>
          </cell>
          <cell r="C47">
            <v>588</v>
          </cell>
          <cell r="D47">
            <v>65</v>
          </cell>
          <cell r="E47">
            <v>16</v>
          </cell>
        </row>
        <row r="48">
          <cell r="A48" t="str">
            <v>1224 В/к колбасы «Сочинка по-европейски с сочной грудинкой» Весовой фиброуз ТМ «Стародворье»  ПОКОМ</v>
          </cell>
          <cell r="C48">
            <v>361.43799999999999</v>
          </cell>
          <cell r="E48">
            <v>-1.635</v>
          </cell>
        </row>
        <row r="49">
          <cell r="A49" t="str">
            <v>Вареные колбасы «Филейская» Фикс.вес 0,45 Вектор ТМ «Вязанка»  ПОКОМ</v>
          </cell>
          <cell r="C49">
            <v>633</v>
          </cell>
          <cell r="D49">
            <v>45</v>
          </cell>
          <cell r="E49">
            <v>22</v>
          </cell>
        </row>
        <row r="50">
          <cell r="A50" t="str">
            <v>МХБ Колбаса сырокопченая Брауншвейгская ШТ. ВУ ОХЛ 300гр*8 (2,4 кг) МИРАТОРГ</v>
          </cell>
          <cell r="C50">
            <v>267</v>
          </cell>
          <cell r="D50">
            <v>6</v>
          </cell>
          <cell r="E50">
            <v>-4</v>
          </cell>
        </row>
        <row r="51">
          <cell r="A51" t="str">
            <v>МХБ Колбаса полукопченая Краковская ШТ. н/о ОХЛ 430*6 (2,58кг) МИРАТОРГ</v>
          </cell>
          <cell r="C51">
            <v>354</v>
          </cell>
          <cell r="D51">
            <v>24</v>
          </cell>
          <cell r="E51">
            <v>9</v>
          </cell>
        </row>
        <row r="52">
          <cell r="A52" t="str">
            <v>1204 Копченые колбасы Салями Мясорубская с рубленым шпиком Бордо Весовой фиброуз Стародворье  ПОКОМ</v>
          </cell>
          <cell r="C52">
            <v>290.404</v>
          </cell>
          <cell r="D52">
            <v>-0.7</v>
          </cell>
        </row>
        <row r="53">
          <cell r="A53" t="str">
            <v>1371-Сосиски Сочинки с сочной грудинкой Бордо Фикс.вес 0,4 П/а мгс Стародворье</v>
          </cell>
          <cell r="C53">
            <v>798</v>
          </cell>
          <cell r="E53">
            <v>-32</v>
          </cell>
        </row>
        <row r="54">
          <cell r="A54" t="str">
            <v>6076 МЯСНАЯ Папа может вар п/о 0.4кг_UZ</v>
          </cell>
          <cell r="C54">
            <v>903</v>
          </cell>
          <cell r="D54">
            <v>82</v>
          </cell>
          <cell r="E54">
            <v>17</v>
          </cell>
        </row>
        <row r="55">
          <cell r="A55" t="str">
            <v>МХБ Колбаса полукопченая Чесночная ШТ. ф/о ОХЛ 375г*6 (2,25кг) МИРАТОРГ</v>
          </cell>
          <cell r="C55">
            <v>450</v>
          </cell>
          <cell r="D55">
            <v>30</v>
          </cell>
          <cell r="E55">
            <v>3</v>
          </cell>
        </row>
        <row r="56">
          <cell r="A56" t="str">
            <v>6095 ЮБИЛЕЙНАЯ с/к в/у 1/250 8шт_UZ</v>
          </cell>
          <cell r="C56">
            <v>442</v>
          </cell>
          <cell r="D56">
            <v>31</v>
          </cell>
          <cell r="E56">
            <v>8</v>
          </cell>
        </row>
        <row r="57">
          <cell r="A57" t="str">
            <v>1444 Сосиски «Сочные без свинины» ф/в 0,4 кг ТМ «Особый рецепт»  ПОКОМ</v>
          </cell>
          <cell r="C57">
            <v>660</v>
          </cell>
        </row>
        <row r="58">
          <cell r="A58" t="str">
            <v>6092 АРОМАТНАЯ с/к в/у 1/250 8шт_UZ</v>
          </cell>
          <cell r="C58">
            <v>428</v>
          </cell>
          <cell r="D58">
            <v>37</v>
          </cell>
          <cell r="E58">
            <v>3</v>
          </cell>
        </row>
        <row r="59">
          <cell r="A59" t="str">
            <v>Вареные колбасы Молокуша Вязанка Вес п/а Вязанка  ПОКОМ</v>
          </cell>
          <cell r="C59">
            <v>253.78299999999999</v>
          </cell>
          <cell r="E59">
            <v>-1.343</v>
          </cell>
        </row>
        <row r="60">
          <cell r="A60" t="str">
            <v>Фарш куриный "Домашний",зам,в/у0,75кг*8(6кг)  МИРАТОРГ</v>
          </cell>
          <cell r="C60">
            <v>537</v>
          </cell>
          <cell r="D60">
            <v>4</v>
          </cell>
          <cell r="E60">
            <v>5</v>
          </cell>
        </row>
        <row r="61">
          <cell r="A61" t="str">
            <v>6078 ФИЛЕЙНАЯ Папа может вар п/о_UZ</v>
          </cell>
          <cell r="C61">
            <v>298.81200000000001</v>
          </cell>
          <cell r="D61">
            <v>14.875999999999999</v>
          </cell>
          <cell r="E61">
            <v>8.16</v>
          </cell>
        </row>
        <row r="62">
          <cell r="A62" t="str">
            <v>У_Фарш куриный "Домашний",зам,в/у0,75кг*8(6кг)  МИРАТОРГ</v>
          </cell>
          <cell r="C62">
            <v>597</v>
          </cell>
        </row>
        <row r="63">
          <cell r="A63" t="str">
            <v>1314-Сосиски Молокуши миникушай Вязанка Ф/в 0,45 амилюкс мгс Вязанка</v>
          </cell>
          <cell r="C63">
            <v>368</v>
          </cell>
        </row>
        <row r="64">
          <cell r="A64" t="str">
            <v>Пельмени Пуговки с говядиной и свининой No Name Весовые Сфера No Name 5 кг  ПОКОМ</v>
          </cell>
          <cell r="C64">
            <v>490</v>
          </cell>
          <cell r="E64">
            <v>40</v>
          </cell>
        </row>
        <row r="65">
          <cell r="A65" t="str">
            <v>Вареные колбасы «Филейская» Весовые Вектор ТМ «Вязанка»  ПОКОМ</v>
          </cell>
          <cell r="C65">
            <v>209.08699999999999</v>
          </cell>
          <cell r="D65">
            <v>-1.3220000000000001</v>
          </cell>
        </row>
        <row r="66">
          <cell r="A66" t="str">
            <v>1372-Сосиски Сочинки с сочным окороком Бордо Фикс.вес 0,4 П/а мгс Стародворье</v>
          </cell>
          <cell r="C66">
            <v>579</v>
          </cell>
        </row>
        <row r="67">
          <cell r="A67" t="str">
            <v>1868-Колбаса Филейная ТМ Особый рецепт в оболочке полиамид 0,5 кг.  ПОКОМ</v>
          </cell>
          <cell r="C67">
            <v>449</v>
          </cell>
          <cell r="D67">
            <v>30</v>
          </cell>
          <cell r="E67">
            <v>3</v>
          </cell>
        </row>
        <row r="68">
          <cell r="A68" t="str">
            <v>6075 МЯСНАЯ Папа может вар п/о_UZ</v>
          </cell>
          <cell r="C68">
            <v>272.02100000000002</v>
          </cell>
          <cell r="D68">
            <v>25.878</v>
          </cell>
          <cell r="E68">
            <v>13.504</v>
          </cell>
        </row>
        <row r="69">
          <cell r="A69" t="str">
            <v>1205 Копченые колбасы Салями Мясорубская с рубленым шпиком срез Бордо ф/в 0,35 фиброуз Стародворье  ПОКОМ</v>
          </cell>
          <cell r="C69">
            <v>481</v>
          </cell>
        </row>
        <row r="70">
          <cell r="A70" t="str">
            <v>МХБ Колбаса вареная Докторская ШТ. п/а ОХЛ 470г*6 (2,82 кг) МИРАТОРГ</v>
          </cell>
          <cell r="C70">
            <v>250</v>
          </cell>
          <cell r="D70">
            <v>20</v>
          </cell>
          <cell r="E70">
            <v>2</v>
          </cell>
        </row>
        <row r="71">
          <cell r="A71" t="str">
            <v>6094 ЮБИЛЕЙНАЯ с/к в/у_UZ</v>
          </cell>
          <cell r="C71">
            <v>79.393000000000001</v>
          </cell>
          <cell r="D71">
            <v>5.2590000000000003</v>
          </cell>
          <cell r="E71">
            <v>3.9470000000000001</v>
          </cell>
        </row>
        <row r="72">
          <cell r="A72" t="str">
            <v>1851-Колбаса Филедворская по-стародворски ТМ Стародворье в оболочке полиамид 0,4 кг.  ПОКОМ</v>
          </cell>
          <cell r="C72">
            <v>519</v>
          </cell>
          <cell r="D72">
            <v>19</v>
          </cell>
          <cell r="E72">
            <v>12</v>
          </cell>
        </row>
        <row r="73">
          <cell r="A73" t="str">
            <v>МХБ Ветчина для завтрака ШТ. ОХЛ п/а 400г*6 (2,4кг) МИРАТОРГ</v>
          </cell>
          <cell r="C73">
            <v>273</v>
          </cell>
          <cell r="D73">
            <v>17</v>
          </cell>
          <cell r="E73">
            <v>2</v>
          </cell>
        </row>
        <row r="74">
          <cell r="A74" t="str">
            <v>0262 Ветчина «Сочинка с сочным окороком» Весовой п/а ТМ «Стародворье»  ПОКОМ</v>
          </cell>
          <cell r="C74">
            <v>151.19800000000001</v>
          </cell>
        </row>
        <row r="75">
          <cell r="A75" t="str">
            <v>6080 ЭКСТРА ФИЛЕЙНЫЕ сос п/о мгс 1.5*2_UZ</v>
          </cell>
          <cell r="C75">
            <v>117.928</v>
          </cell>
          <cell r="D75">
            <v>18.783999999999999</v>
          </cell>
          <cell r="E75">
            <v>3.1259999999999999</v>
          </cell>
        </row>
        <row r="76">
          <cell r="A76" t="str">
            <v>2027 Ветчина Нежная п/а ТМ Особый рецепт шт. 0,4кг</v>
          </cell>
          <cell r="C76">
            <v>268</v>
          </cell>
          <cell r="E76">
            <v>-1</v>
          </cell>
        </row>
        <row r="77">
          <cell r="A77" t="str">
            <v>6091 АРОМАТНАЯ с/к в/у_UZ</v>
          </cell>
          <cell r="C77">
            <v>54.366</v>
          </cell>
          <cell r="D77">
            <v>5.4749999999999996</v>
          </cell>
          <cell r="E77">
            <v>-2.56</v>
          </cell>
        </row>
        <row r="78">
          <cell r="A78" t="str">
            <v>МХБ Колбаса сыровяленая Сальчичон ШТ. ф/о ОХЛ 300г*6 (1,8 кг) МИРАТОРГ</v>
          </cell>
          <cell r="C78">
            <v>133</v>
          </cell>
          <cell r="D78">
            <v>8</v>
          </cell>
          <cell r="E78">
            <v>2</v>
          </cell>
        </row>
        <row r="79">
          <cell r="A79" t="str">
            <v>МХБ Колбаса вареная Молочная ШТ. п/а ОХЛ 470*6 (2,82 кг) МИРАТОРГ</v>
          </cell>
          <cell r="C79">
            <v>185</v>
          </cell>
          <cell r="D79">
            <v>8</v>
          </cell>
          <cell r="E79">
            <v>2</v>
          </cell>
        </row>
        <row r="80">
          <cell r="A80" t="str">
            <v>1952-Колбаса Со шпиком ТМ Особый рецепт в оболочке полиамид 0,5 кг.  ПОКОМ</v>
          </cell>
          <cell r="C80">
            <v>251</v>
          </cell>
          <cell r="D80">
            <v>22</v>
          </cell>
          <cell r="E80">
            <v>13</v>
          </cell>
        </row>
        <row r="81">
          <cell r="A81" t="str">
            <v>МХБ Колбаса вареная Классическая ШТ. ОХЛ п/а 470г*6 (2,82кг) МИРАТОРГ</v>
          </cell>
          <cell r="C81">
            <v>201</v>
          </cell>
          <cell r="D81">
            <v>20</v>
          </cell>
          <cell r="E81">
            <v>2</v>
          </cell>
        </row>
        <row r="82">
          <cell r="A82" t="str">
            <v>С/к колбасы Швейцарская Бордо Фикс.вес 0,17 Фиброуз терм/п Стародворье</v>
          </cell>
          <cell r="C82">
            <v>233</v>
          </cell>
          <cell r="D82">
            <v>53</v>
          </cell>
        </row>
        <row r="83">
          <cell r="A83" t="str">
            <v>МХБ Колбаса варено-копченая Сервелат ШТ. Ф/О ОХЛ В/У 375г*6 (2,25кг) МИРАТОРГ</v>
          </cell>
          <cell r="C83">
            <v>172</v>
          </cell>
          <cell r="D83">
            <v>35</v>
          </cell>
          <cell r="E83">
            <v>14</v>
          </cell>
        </row>
        <row r="84">
          <cell r="A84" t="str">
            <v>1461 Сосиски «Баварские» Фикс.вес 0,35 П/а ТМ «Стародворье»  ПОКОМ</v>
          </cell>
          <cell r="C84">
            <v>293</v>
          </cell>
        </row>
        <row r="85">
          <cell r="A85" t="str">
            <v>1284-Сосиски Баварушки ТМ Баварушка в оболочке амицел в модифицированной газовой среде 0,6 кг.</v>
          </cell>
          <cell r="C85">
            <v>109</v>
          </cell>
          <cell r="E85">
            <v>2</v>
          </cell>
        </row>
        <row r="86">
          <cell r="A86" t="str">
            <v>С/к колбасы Баварская Бавария Фикс.вес 0,17 б/о терм/п Стародворье</v>
          </cell>
          <cell r="C86">
            <v>150</v>
          </cell>
          <cell r="D86">
            <v>10</v>
          </cell>
          <cell r="E86">
            <v>2</v>
          </cell>
        </row>
        <row r="87">
          <cell r="A87" t="str">
            <v>1409 Сосиски Сочинки по-баварски ТМ Стародворье полиамид мгс вес СК3  ПОКОМ</v>
          </cell>
          <cell r="C87">
            <v>89.17</v>
          </cell>
        </row>
        <row r="88">
          <cell r="A88" t="str">
            <v>Пельмени Отборные из говядины Медвежье ушко 0,9 Псевдозащип Стародворье  ПОКОМ</v>
          </cell>
          <cell r="C88">
            <v>118</v>
          </cell>
          <cell r="D88">
            <v>2</v>
          </cell>
          <cell r="E88">
            <v>14</v>
          </cell>
        </row>
        <row r="89">
          <cell r="A89" t="str">
            <v>1728-Сосиски сливочные по-стародворски в оболочке</v>
          </cell>
          <cell r="C89">
            <v>62.478999999999999</v>
          </cell>
        </row>
        <row r="90">
          <cell r="A90" t="str">
            <v>0235 С/к колбасы Салями Охотничья Бордо Весовые б/о терм/п 180 Стародворье</v>
          </cell>
          <cell r="C90">
            <v>21.942</v>
          </cell>
          <cell r="E90">
            <v>0.36599999999999999</v>
          </cell>
        </row>
        <row r="91">
          <cell r="A91" t="str">
            <v>0232 С/к колбасы Княжеская Бордо Весовые б/о терм/п Стародворье</v>
          </cell>
          <cell r="C91">
            <v>17.227</v>
          </cell>
          <cell r="E91">
            <v>0.38900000000000001</v>
          </cell>
        </row>
        <row r="92">
          <cell r="A92" t="str">
            <v>Пельмени «Сочные» ГВ зам пакет 700г*8  МИРАТОРГ</v>
          </cell>
          <cell r="C92">
            <v>142</v>
          </cell>
          <cell r="D92">
            <v>2</v>
          </cell>
          <cell r="E92">
            <v>8</v>
          </cell>
        </row>
        <row r="93">
          <cell r="A93" t="str">
            <v>1871-Колбаса Филейная оригинальная ТМ Особый рецепт в оболочке полиамид 0,4 кг.  ПОКОМ</v>
          </cell>
          <cell r="C93">
            <v>170</v>
          </cell>
          <cell r="D93">
            <v>2</v>
          </cell>
          <cell r="E93">
            <v>19</v>
          </cell>
        </row>
        <row r="94">
          <cell r="A94" t="str">
            <v>МХБ Сервелат Мраморный ШТ. в/к ВУ ОХЛ 330г*6 (1,98кг)  МИРАТОРГ</v>
          </cell>
          <cell r="C94">
            <v>132</v>
          </cell>
          <cell r="D94">
            <v>42</v>
          </cell>
        </row>
        <row r="95">
          <cell r="A95" t="str">
            <v>Хотстеры Хотстеры Фикс.вес 0,25 Лоток Горячая штучка  ПОКОМ</v>
          </cell>
          <cell r="C95">
            <v>118</v>
          </cell>
          <cell r="E95">
            <v>9</v>
          </cell>
        </row>
        <row r="96">
          <cell r="A96" t="str">
            <v>Чебупицца курочка По-итальянски Чебупицца Фикс.вес 0,25 Лоток Горячая штучка  ПОКОМ</v>
          </cell>
          <cell r="C96">
            <v>121</v>
          </cell>
          <cell r="E96">
            <v>13</v>
          </cell>
        </row>
        <row r="97">
          <cell r="A97" t="str">
            <v>МХБ Колбаса с/к "Куршская" ВУ ОХЛ 280г*8 (2,24 кг)  МИРАТОРГ</v>
          </cell>
          <cell r="C97">
            <v>40</v>
          </cell>
          <cell r="D97">
            <v>10</v>
          </cell>
          <cell r="E97">
            <v>-1</v>
          </cell>
        </row>
        <row r="98">
          <cell r="A98" t="str">
            <v>Чебупицца Пепперони Чебупицца Фикс.вес 0,25 Лоток Горячая штучка  ПОКОМ</v>
          </cell>
          <cell r="C98">
            <v>97</v>
          </cell>
          <cell r="E98">
            <v>13</v>
          </cell>
        </row>
        <row r="99">
          <cell r="A99" t="str">
            <v>Чебупели Курочка гриль Базовый ассортимент Фикс.вес 0,3 Пакет Горячая штучка  ПОКОМ</v>
          </cell>
          <cell r="C99">
            <v>125</v>
          </cell>
          <cell r="E99">
            <v>14</v>
          </cell>
        </row>
        <row r="100">
          <cell r="A100" t="str">
            <v>Наггетсы куриные Оригинальные 300г*14 (4,2кг) ООО "Мираторг Запад" РОССИЯ</v>
          </cell>
          <cell r="C100">
            <v>103</v>
          </cell>
          <cell r="E100">
            <v>5</v>
          </cell>
        </row>
        <row r="101">
          <cell r="A101" t="str">
            <v>6071 ЭКСТРА Папа может вар п/о_UZ</v>
          </cell>
          <cell r="C101">
            <v>30.885999999999999</v>
          </cell>
        </row>
        <row r="102">
          <cell r="A102" t="str">
            <v>EXP Пельмени "Нежные" с/м ПАКЕТ 400г*16 (6,4кг) МИРАТОРГ (Брянск) РОССИЯ</v>
          </cell>
          <cell r="C102">
            <v>89</v>
          </cell>
          <cell r="D102">
            <v>2</v>
          </cell>
        </row>
        <row r="103">
          <cell r="A103" t="str">
            <v>Фасоль стручковая рез. с/м 30-40мм 400г*10 (4кг) Мираторг Россия</v>
          </cell>
          <cell r="C103">
            <v>56</v>
          </cell>
          <cell r="E103">
            <v>5</v>
          </cell>
        </row>
        <row r="104">
          <cell r="A104" t="str">
            <v>Сырники с вишневой начинкой ЗАМ 280гр*4 (1,12кг) Мираторг Трио Россия</v>
          </cell>
          <cell r="C104">
            <v>46</v>
          </cell>
        </row>
        <row r="105">
          <cell r="A105" t="str">
            <v>Картофель дольки с кожурой по-деревенски 400г*9 (3,6кг) ООО "Мираторг Запад" РОССИЯ</v>
          </cell>
          <cell r="C105">
            <v>40</v>
          </cell>
          <cell r="E105">
            <v>3</v>
          </cell>
        </row>
        <row r="106">
          <cell r="A106" t="str">
            <v>У_Фарш говяжий зам 0,4кг ШТ  TF  МИРАТОРГ</v>
          </cell>
          <cell r="C106">
            <v>24</v>
          </cell>
        </row>
        <row r="107">
          <cell r="A107" t="str">
            <v>Карибская смесь с/м 400г*10 (4кг) Мираторг Россия</v>
          </cell>
          <cell r="C107">
            <v>44</v>
          </cell>
          <cell r="E107">
            <v>7</v>
          </cell>
        </row>
        <row r="108">
          <cell r="A108" t="str">
            <v>Мексиканская смесь с/м 400г*10 (4кг) Мираторг Россия</v>
          </cell>
          <cell r="C108">
            <v>50</v>
          </cell>
          <cell r="E108">
            <v>7</v>
          </cell>
        </row>
        <row r="109">
          <cell r="A109" t="str">
            <v>Бургер Класс из мр гов зам ШТ 1,05кг TF *6  МИРАТОРГ</v>
          </cell>
          <cell r="C109">
            <v>8</v>
          </cell>
        </row>
        <row r="110">
          <cell r="A110" t="str">
            <v>Чебупай спелая вишня Чебупай Фикс.вес 0,2 Лоток Горячая штучка  ПОКОМ</v>
          </cell>
          <cell r="C110">
            <v>61</v>
          </cell>
          <cell r="E110">
            <v>9</v>
          </cell>
        </row>
        <row r="111">
          <cell r="A111" t="str">
            <v>Чевапчичи из мраморной говядины с/м ГЗМС 300г*8(2,4кг) Мираторг (Брянск) Россия</v>
          </cell>
          <cell r="C111">
            <v>17</v>
          </cell>
        </row>
        <row r="112">
          <cell r="A112" t="str">
            <v>Чебупай сочное яблоко Чебупай Фикс.вес 0,2 Лоток Горячая штучка  ПОКОМ</v>
          </cell>
          <cell r="C112">
            <v>48</v>
          </cell>
          <cell r="E112">
            <v>9</v>
          </cell>
        </row>
        <row r="113">
          <cell r="A113" t="str">
            <v>Картофель фри с/м 500г*10 (5кг) МИРАТОРГ Россия</v>
          </cell>
          <cell r="C113">
            <v>13</v>
          </cell>
        </row>
        <row r="114">
          <cell r="A114" t="str">
            <v>Сырники классические ЗАМ 280гр*4 (1,12кг) Мираторг Трио Россия</v>
          </cell>
          <cell r="C114">
            <v>16</v>
          </cell>
        </row>
        <row r="115">
          <cell r="A115" t="str">
            <v>Снеки Чебуманы с говядиной Чебуманы Фикс.вес 0,28 лоток Горячая штучка  ПОКОМ</v>
          </cell>
          <cell r="C115">
            <v>16</v>
          </cell>
          <cell r="E115">
            <v>14</v>
          </cell>
        </row>
        <row r="116">
          <cell r="A116" t="str">
            <v>БОНУС_1867-Колбаса Филейная ТМ Особый рецепт в оболочке полиамид большой батон.  ПОКОМ</v>
          </cell>
          <cell r="C116">
            <v>74.355999999999995</v>
          </cell>
        </row>
        <row r="117">
          <cell r="A117" t="str">
            <v>БОНУС_2074-Сосиски Молочные для завтрака Особый рецепт</v>
          </cell>
          <cell r="C117">
            <v>345.52199999999999</v>
          </cell>
          <cell r="D117">
            <v>7.4219999999999997</v>
          </cell>
          <cell r="E117">
            <v>26.89</v>
          </cell>
        </row>
        <row r="118">
          <cell r="A118" t="str">
            <v>БОНУС_2205-Сосиски Молочные для завтрака ТМ Особый рецепт 0,4кг</v>
          </cell>
          <cell r="C118">
            <v>220</v>
          </cell>
          <cell r="D118">
            <v>9</v>
          </cell>
          <cell r="E118">
            <v>18</v>
          </cell>
        </row>
        <row r="119">
          <cell r="A119" t="str">
            <v>БОНУС_0178 Ветчины Нежная Особая Особая Весовые П/а Особый рецепт большой батон  ПОКОМ</v>
          </cell>
          <cell r="C119">
            <v>216.316</v>
          </cell>
        </row>
        <row r="120">
          <cell r="A120" t="str">
            <v>БОНУС_2150 В/к колбасы Рубленая Запеченная Дугушка Весовые Вектор Стародворье, вес 1кг</v>
          </cell>
          <cell r="C120">
            <v>177.55699999999999</v>
          </cell>
          <cell r="D120">
            <v>3.49</v>
          </cell>
          <cell r="E120">
            <v>7.8719999999999999</v>
          </cell>
          <cell r="F120">
            <v>-1.76</v>
          </cell>
        </row>
        <row r="121">
          <cell r="A121" t="str">
            <v>БОНУС_1875-Колбаса Филейная оригинальная ТМ Особый рецепт в оболочке полиамид.  ПОКОМ</v>
          </cell>
          <cell r="C121">
            <v>160.19499999999999</v>
          </cell>
          <cell r="D121">
            <v>1.6319999999999999</v>
          </cell>
          <cell r="E121">
            <v>8.8460000000000001</v>
          </cell>
        </row>
        <row r="122">
          <cell r="A122" t="str">
            <v>БОНУС_2472 Сардельки Левантские Особая Без свинины Весовые NDX мгс Особый рецепт, вес 1кг</v>
          </cell>
          <cell r="C122">
            <v>154.541</v>
          </cell>
        </row>
        <row r="123">
          <cell r="A123" t="str">
            <v>БОНУС_2634 Колбаса Дугушка Стародворская ТМ Стародворье ТС Дугушка  ПОКОМ</v>
          </cell>
          <cell r="C123">
            <v>150.44499999999999</v>
          </cell>
        </row>
        <row r="124">
          <cell r="A124" t="str">
            <v>БОНУС_1869-Колбаса Молочная ТМ Особый рецепт в оболочке полиамид большой батон.  ПОКОМ</v>
          </cell>
          <cell r="C124">
            <v>146.63900000000001</v>
          </cell>
        </row>
        <row r="125">
          <cell r="A125" t="str">
            <v>БОНУС_1445 Сосиски «Сочные без свинины» Весовые ТМ «Особый рецепт» 1,3 кг  ПОКОМ</v>
          </cell>
          <cell r="C125">
            <v>146.358</v>
          </cell>
        </row>
        <row r="126">
          <cell r="A126" t="str">
            <v>БОНУС_1870-Колбаса Со шпиком ТМ Особый рецепт в оболочке полиамид большой батон.  ПОКОМ</v>
          </cell>
          <cell r="C126">
            <v>112.36199999999999</v>
          </cell>
        </row>
        <row r="127">
          <cell r="A127" t="str">
            <v>БОНУС_1372-Сосиски Сочинки с сочным окороком Бордо Фикс.вес 0,4 П/а мгс Стародворье</v>
          </cell>
          <cell r="C127">
            <v>98</v>
          </cell>
        </row>
        <row r="128">
          <cell r="A128" t="str">
            <v>БОНУС_1444 Сосиски «Сочные без свинины» ф/в 0,4 кг ТМ «Особый рецепт»  ПОКОМ</v>
          </cell>
          <cell r="C128">
            <v>86</v>
          </cell>
        </row>
        <row r="129">
          <cell r="A129" t="str">
            <v>БОНУС_1204 Копченые колбасы Салями Мясорубская с рубленым шпиком Бордо Весовой фиброуз Стародворье  ПОКОМ</v>
          </cell>
          <cell r="C129">
            <v>74.224000000000004</v>
          </cell>
        </row>
        <row r="130">
          <cell r="A130" t="str">
            <v>БОНУС_1205 Копченые колбасы Салями Мясорубская с рубленым шпиком срез Бордо ф/в 0,35 фиброуз Стародворье</v>
          </cell>
          <cell r="C130">
            <v>70</v>
          </cell>
        </row>
        <row r="131">
          <cell r="A131" t="str">
            <v>БОНУС_1411 Сосиски «Сочинки Сливочные» Весовые ТМ «Стародворье» 1,35 кг  ПОКОМ</v>
          </cell>
          <cell r="C131">
            <v>59.898000000000003</v>
          </cell>
          <cell r="E131">
            <v>1.44</v>
          </cell>
        </row>
        <row r="132">
          <cell r="A132" t="str">
            <v>БОНУС_1370-Сосиски Сочинки Бордо Весовой п/а Стародворье</v>
          </cell>
          <cell r="C132">
            <v>36.234999999999999</v>
          </cell>
          <cell r="D132">
            <v>5.79</v>
          </cell>
          <cell r="E132">
            <v>2.9969999999999999</v>
          </cell>
        </row>
        <row r="133">
          <cell r="A133" t="str">
            <v>БОНУС_1871-Колбаса Филейная оригинальная ТМ Особый рецепт в оболочке полиамид 0,4 кг.  ПОКОМ</v>
          </cell>
          <cell r="C133">
            <v>26</v>
          </cell>
          <cell r="E133">
            <v>5</v>
          </cell>
        </row>
        <row r="134">
          <cell r="A134" t="str">
            <v>БОНУС_Пельмени Пуговки с говядиной и свининой No Name Весовые Сфера No Name 5 кг  ПОКОМ</v>
          </cell>
          <cell r="C134">
            <v>20</v>
          </cell>
        </row>
        <row r="135">
          <cell r="A135" t="str">
            <v>Палочки рыбные из фарша тресковых пород 270г*12 (3,24кг) ООО "Мираторг Запад" РОССИЯ  МИРАТОРГ</v>
          </cell>
          <cell r="C135">
            <v>-1</v>
          </cell>
        </row>
        <row r="136">
          <cell r="A136" t="str">
            <v>6271 ВЕТЧ.МЯСНАЯ Папа может п/о 0.4кг СНГ</v>
          </cell>
          <cell r="C136">
            <v>-1</v>
          </cell>
        </row>
        <row r="137">
          <cell r="A137" t="str">
            <v>МХБ "Чиполетти" в/к ОХЛ ГЗМС 260*6 (1,56кг) МИРАТОРГ</v>
          </cell>
          <cell r="C137">
            <v>-1</v>
          </cell>
        </row>
        <row r="138">
          <cell r="A138" t="str">
            <v>Сервелат Швейцарский в/к, вак. упак. срез, ст. вес 330 гр.  ДЫМОВ</v>
          </cell>
          <cell r="C138">
            <v>-1</v>
          </cell>
        </row>
        <row r="139">
          <cell r="A139" t="str">
            <v>6854 МОЛОЧНЫЕ ПРЕМИУМ ПМ сос п/о мгс 0,6кг  ОСТАНКИНО</v>
          </cell>
          <cell r="C139">
            <v>-1</v>
          </cell>
        </row>
        <row r="140">
          <cell r="A140" t="str">
            <v>2462 Вареные колбасы Докторская оригинальная  без свинины  п/а  ТМ Особый рецепт шт. 0,4кг</v>
          </cell>
          <cell r="C140">
            <v>-2</v>
          </cell>
        </row>
        <row r="141">
          <cell r="A141" t="str">
            <v>0359 Сардельки «Шпикачки Сочинки» Весовой н/о ТМ «Стародворье»  ПОКОМ</v>
          </cell>
          <cell r="C141">
            <v>-0.8</v>
          </cell>
        </row>
        <row r="142">
          <cell r="A142" t="str">
            <v>1220 П/к колбасы «Сочинка зернистая с сочной грудинкой» Весовой фиброуз ТМ «Стародворье»  ПОКОМ</v>
          </cell>
          <cell r="C142">
            <v>-0.81200000000000006</v>
          </cell>
        </row>
        <row r="143">
          <cell r="A143" t="str">
            <v>МХБ Cосиски Сливочные ШТ. ц/о ОХЛ 400г*6 (2,4 кг) МИРАТОРГ</v>
          </cell>
          <cell r="C143">
            <v>-1</v>
          </cell>
        </row>
        <row r="144">
          <cell r="A144" t="str">
            <v>6726 СЛИВОЧНЫЕ ПМ сос п/о мгс 0.41кг 10шт.  ОСТАНКИНО</v>
          </cell>
          <cell r="C144">
            <v>-2</v>
          </cell>
        </row>
        <row r="145">
          <cell r="A145" t="str">
            <v>Круггетсы Сочные Круггетсы Фикс.вес 0,25 Лоток Горячая штучка  ПОКОМ</v>
          </cell>
          <cell r="C145">
            <v>-2</v>
          </cell>
        </row>
        <row r="146">
          <cell r="A146" t="str">
            <v>Блины с мясом ЗАМ FLOW PACK 360г*10  МИРАТОРГ</v>
          </cell>
          <cell r="C146">
            <v>-4</v>
          </cell>
        </row>
        <row r="147">
          <cell r="A147" t="str">
            <v>МХБ Сосиски Сочные ШТ. п/а ОХЛ 350г*6 (2,1кг)  МИРАТОРГ</v>
          </cell>
          <cell r="C147">
            <v>-2</v>
          </cell>
        </row>
        <row r="148">
          <cell r="A148" t="str">
            <v>Колбаса с/к Австрийская, в/у, 230 г  ДЫМОВ</v>
          </cell>
          <cell r="C148">
            <v>-3</v>
          </cell>
        </row>
        <row r="149">
          <cell r="A149" t="str">
            <v>0973 Сосиски Рубленые Вязанка Весовые ц/о Вязанка, вес 1кг</v>
          </cell>
          <cell r="C149">
            <v>-1.2370000000000001</v>
          </cell>
        </row>
        <row r="150">
          <cell r="A150" t="str">
            <v>Круггетсы с сырным соусом Круггетсы Фикс.вес 0,25 Лоток Горячая штучка  ПОКОМ</v>
          </cell>
          <cell r="C150">
            <v>-4</v>
          </cell>
        </row>
        <row r="151">
          <cell r="A151" t="str">
            <v>МХБ Колбаса вареная Докторская cинюга ШТ. 450г*6 (2,7кг)  МИРАТОРГ</v>
          </cell>
          <cell r="C151">
            <v>-2</v>
          </cell>
        </row>
        <row r="152">
          <cell r="A152" t="str">
            <v>Сервелат "Бельгийский" колбаса с/к  ДЫМОВ</v>
          </cell>
          <cell r="C152">
            <v>-0.5</v>
          </cell>
        </row>
        <row r="153">
          <cell r="A153" t="str">
            <v>1199 Колбаса Мясорубская ТМ Стародворье с рубленой грудинкой 0,35  ПОКОМ</v>
          </cell>
          <cell r="C153">
            <v>-4</v>
          </cell>
        </row>
        <row r="154">
          <cell r="A154" t="str">
            <v>1178-В/к колбасы Салями Филейбургская зернистая срез 0,35кг фиброуз Баварушка, шт</v>
          </cell>
          <cell r="C154">
            <v>-3</v>
          </cell>
        </row>
        <row r="155">
          <cell r="A155" t="str">
            <v>Крылья Хрустящие крылышки Базовый ассортимент Фикс.вес 0,3 Лоток Горячая штучка  ПОКОМ</v>
          </cell>
          <cell r="C155">
            <v>-4</v>
          </cell>
        </row>
        <row r="156">
          <cell r="A156" t="str">
            <v>1485 Сосиски «Баварские с сыром» Фикс.вес 0,35 п/а ТМ «Стародворье»  ПОКОМ</v>
          </cell>
          <cell r="C156">
            <v>-5</v>
          </cell>
        </row>
        <row r="157">
          <cell r="A157" t="str">
            <v>1763 Сосиски Молочные по стародворски 0,45</v>
          </cell>
          <cell r="C157">
            <v>-4</v>
          </cell>
        </row>
        <row r="158">
          <cell r="A158" t="str">
            <v>Колбаса Грандос  с филе индейки,  охл.,п/о, 0,4шт, батон,  6 вл.  Новые фермы</v>
          </cell>
          <cell r="C158">
            <v>-3</v>
          </cell>
        </row>
        <row r="159">
          <cell r="A159" t="str">
            <v>МХБ Сосиски Молочные ШТ. ц/о ОХЛ 400г*6 (2,4кг) МИРАТОРГ</v>
          </cell>
          <cell r="C159">
            <v>-4</v>
          </cell>
        </row>
        <row r="160">
          <cell r="A160" t="str">
            <v>6690 СЕРВЕЛАТ ОХОТНИЧИЙ ПМ в/к в/у 0.35кг_СНГ  ОСТАНКИНО</v>
          </cell>
          <cell r="C160">
            <v>-6</v>
          </cell>
        </row>
        <row r="161">
          <cell r="A161" t="str">
            <v>Карбонад классический к/в 360г  МИРАТОРГ</v>
          </cell>
          <cell r="C161">
            <v>-3</v>
          </cell>
        </row>
        <row r="162">
          <cell r="A162" t="str">
            <v>7005 СЕРВЕЛАТ КАРЕЛЬСКИЙ ПМ вк в/у 0.28кг_AZ  ОСТАНКИНО</v>
          </cell>
          <cell r="C162">
            <v>-9</v>
          </cell>
        </row>
        <row r="163">
          <cell r="A163" t="str">
            <v>1066-П/к колбасы Кракушка пряная с сальцем Бавария Фикс.вес 0,3 н/о в/у Стародворье</v>
          </cell>
          <cell r="C163">
            <v>-8</v>
          </cell>
          <cell r="D163">
            <v>-1</v>
          </cell>
        </row>
        <row r="164">
          <cell r="A164" t="str">
            <v>Колбаса в/к Балыковая, в/у, 330 гр  ДЫМОВ</v>
          </cell>
          <cell r="C164">
            <v>-8</v>
          </cell>
        </row>
        <row r="165">
          <cell r="A165" t="str">
            <v>Сервелат Кремлевский, в/к, вак.упак.,срез, ст.вес 330 гр  ДЫМОВ</v>
          </cell>
          <cell r="C165">
            <v>-9</v>
          </cell>
        </row>
        <row r="166">
          <cell r="A166" t="str">
            <v>Сервелат Дымов,в/к вак упак,со срезом, ст. вес 330гр  ДЫМОВ</v>
          </cell>
          <cell r="C166">
            <v>-8</v>
          </cell>
        </row>
        <row r="167">
          <cell r="A167" t="str">
            <v>Колбаса "Сервелат" в/к п/а ОХЛ ВУ 750гр  МИРАТОРГ</v>
          </cell>
          <cell r="C167">
            <v>-4</v>
          </cell>
        </row>
        <row r="168">
          <cell r="A168" t="str">
            <v>Салями Финская,п/к, вак. упак, со срезом, ст. вес 330гр.  ДЫМОВ</v>
          </cell>
          <cell r="C168">
            <v>-10</v>
          </cell>
        </row>
        <row r="169">
          <cell r="A169" t="str">
            <v>5874 ЧЕСНОЧНАЯ Папа может п/к в/у срез 0.35кг_СНГ</v>
          </cell>
          <cell r="C169">
            <v>-14</v>
          </cell>
        </row>
        <row r="170">
          <cell r="A170" t="str">
            <v>6773 САЛЯМИ Папа может п/к в/у 0.28кг 8шт.</v>
          </cell>
          <cell r="C170">
            <v>-18</v>
          </cell>
        </row>
        <row r="171">
          <cell r="A171" t="str">
            <v>0360 Сардельки «Сочинки» Весовой н/о ТМ «Стародворье»  ПОКОМ</v>
          </cell>
          <cell r="C171">
            <v>-7.34</v>
          </cell>
        </row>
        <row r="172">
          <cell r="A172" t="str">
            <v>4767 СВИНИНА ДЕЛИКАТ. к/в мл/к в/у 300*6_СНГ</v>
          </cell>
          <cell r="C172">
            <v>-18</v>
          </cell>
        </row>
        <row r="173">
          <cell r="A173" t="str">
            <v>Пепперони колбаса, с/к, в/у  ДЫМОВ</v>
          </cell>
          <cell r="C173">
            <v>-3.8620000000000001</v>
          </cell>
        </row>
        <row r="174">
          <cell r="A174" t="str">
            <v>Грудинка Классическая к/в охл 360г  МИРАТОРГ</v>
          </cell>
          <cell r="C174">
            <v>-11</v>
          </cell>
        </row>
        <row r="175">
          <cell r="A175" t="str">
            <v>1221 П/к колбасы «Сочинка рубленая с сочным окороком» Весовой фиброуз ТМ «Стародворье»  ПОКОМ</v>
          </cell>
          <cell r="C175">
            <v>-14.214</v>
          </cell>
        </row>
        <row r="176">
          <cell r="A176" t="str">
            <v>Колбаса с/к Салями Дымов, в/у, 230 г  ДЫМОВ</v>
          </cell>
          <cell r="C176">
            <v>-23</v>
          </cell>
        </row>
        <row r="177">
          <cell r="A177" t="str">
            <v>1344 Вареные колбасы Докторский гарант Вязанка Фикс.вес 0,4 Вектор Вязанка  ПОКОМ</v>
          </cell>
          <cell r="C177">
            <v>-41</v>
          </cell>
          <cell r="E177">
            <v>-2</v>
          </cell>
        </row>
        <row r="178">
          <cell r="A178" t="str">
            <v>Сосиски "С дымком" охл ВЕС ~980г*2 (~2,0кг)  МИРАТОРГ</v>
          </cell>
          <cell r="C178">
            <v>-17.123999999999999</v>
          </cell>
        </row>
        <row r="179">
          <cell r="A179" t="str">
            <v xml:space="preserve"> 1192 Колбаса Вязанка со шпикам Вязанка 0,5кг</v>
          </cell>
          <cell r="C179">
            <v>-39</v>
          </cell>
          <cell r="E179">
            <v>-2</v>
          </cell>
        </row>
        <row r="180">
          <cell r="A180" t="str">
            <v>5178 ОКОРОК РОССИЙСКИЙ к/в мл/к в/у 300*6_СНГ</v>
          </cell>
          <cell r="C180">
            <v>-40</v>
          </cell>
          <cell r="D180">
            <v>-8</v>
          </cell>
        </row>
        <row r="181">
          <cell r="A181" t="str">
            <v>Колбаса с/к Сальчичон, в/у, 260 гр  ДЫМОВ</v>
          </cell>
          <cell r="C181">
            <v>-39</v>
          </cell>
        </row>
        <row r="182">
          <cell r="A182" t="str">
            <v>Колбаса с/к Коньячная, в/у, 230 гр  ДЫМОВ</v>
          </cell>
          <cell r="C182">
            <v>-58</v>
          </cell>
          <cell r="E182">
            <v>-5</v>
          </cell>
        </row>
        <row r="183">
          <cell r="A183" t="str">
            <v>МХБ Колбаса вареная С молоком ШТ. ОХЛ п/а 470г*6 (2,82кг) Мираторг</v>
          </cell>
          <cell r="C183">
            <v>-65</v>
          </cell>
          <cell r="E183">
            <v>-1</v>
          </cell>
        </row>
        <row r="184">
          <cell r="A184" t="str">
            <v>217 Ветчины Сливушка с индейкой Вязанка Фикс.вес 0,4 П/а Вязанка  ПОКОМ</v>
          </cell>
          <cell r="C184">
            <v>-59</v>
          </cell>
          <cell r="E184">
            <v>-5</v>
          </cell>
        </row>
        <row r="185">
          <cell r="A185" t="str">
            <v>Сервела Коньячный в/к ВУ ОХЛ 375гр  МИРАТОРГ</v>
          </cell>
          <cell r="C185">
            <v>-13</v>
          </cell>
          <cell r="D185">
            <v>32</v>
          </cell>
          <cell r="E185">
            <v>-2</v>
          </cell>
        </row>
        <row r="186">
          <cell r="A186" t="str">
            <v>МХБ Колбаса вареная Филейная ШТ. п/а ОХЛ 400г*6 (2,4кг) МИРАТОРГ</v>
          </cell>
          <cell r="C186">
            <v>-135</v>
          </cell>
        </row>
        <row r="187">
          <cell r="A187" t="str">
            <v>Итого</v>
          </cell>
          <cell r="C187">
            <v>56484.601999999999</v>
          </cell>
          <cell r="D187">
            <v>1865.357</v>
          </cell>
          <cell r="E187">
            <v>964.01800000000003</v>
          </cell>
          <cell r="F187">
            <v>-1.76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20" sqref="A20"/>
    </sheetView>
  </sheetViews>
  <sheetFormatPr defaultRowHeight="15" x14ac:dyDescent="0.25"/>
  <cols>
    <col min="1" max="1" width="89.85546875" customWidth="1"/>
    <col min="2" max="2" width="3" customWidth="1"/>
    <col min="3" max="4" width="6" customWidth="1"/>
    <col min="5" max="6" width="7" customWidth="1"/>
    <col min="7" max="7" width="5" style="10" customWidth="1"/>
    <col min="8" max="8" width="5" customWidth="1"/>
    <col min="9" max="9" width="12" customWidth="1"/>
    <col min="10" max="14" width="1" customWidth="1"/>
    <col min="15" max="15" width="11.140625" customWidth="1"/>
    <col min="16" max="18" width="7" customWidth="1"/>
    <col min="19" max="19" width="21" customWidth="1"/>
    <col min="20" max="21" width="5" customWidth="1"/>
    <col min="22" max="22" width="6" customWidth="1"/>
    <col min="23" max="23" width="25" customWidth="1"/>
    <col min="24" max="24" width="7" customWidth="1"/>
    <col min="25" max="25" width="8" customWidth="1"/>
    <col min="26" max="26" width="8" hidden="1" customWidth="1"/>
    <col min="27" max="49" width="8" customWidth="1"/>
  </cols>
  <sheetData>
    <row r="1" spans="1:49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3" t="s">
        <v>15</v>
      </c>
      <c r="R3" s="6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1"/>
      <c r="Z3" s="11" t="s">
        <v>39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 t="s">
        <v>23</v>
      </c>
      <c r="O4" s="11" t="s">
        <v>37</v>
      </c>
      <c r="P4" s="1" t="s">
        <v>24</v>
      </c>
      <c r="Q4" s="1"/>
      <c r="R4" s="1"/>
      <c r="S4" s="1"/>
      <c r="T4" s="1"/>
      <c r="U4" s="1"/>
      <c r="V4" s="1" t="s">
        <v>23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SUM(E6:E500)</f>
        <v>235</v>
      </c>
      <c r="F5" s="4">
        <f>SUM(F6:F500)</f>
        <v>2373</v>
      </c>
      <c r="G5" s="8"/>
      <c r="H5" s="1"/>
      <c r="I5" s="1"/>
      <c r="J5" s="4">
        <f t="shared" ref="J5:R5" si="0">SUM(J6:J500)</f>
        <v>0</v>
      </c>
      <c r="K5" s="4">
        <f t="shared" si="0"/>
        <v>235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63.894736842105274</v>
      </c>
      <c r="P5" s="4">
        <f t="shared" si="0"/>
        <v>46.999999999999993</v>
      </c>
      <c r="Q5" s="4">
        <f t="shared" si="0"/>
        <v>247.4736842105263</v>
      </c>
      <c r="R5" s="4">
        <f t="shared" si="0"/>
        <v>0</v>
      </c>
      <c r="S5" s="1"/>
      <c r="T5" s="1"/>
      <c r="U5" s="1"/>
      <c r="V5" s="4">
        <f>SUM(V6:V500)</f>
        <v>0</v>
      </c>
      <c r="W5" s="1"/>
      <c r="X5" s="4">
        <f>SUM(X6:X500)</f>
        <v>65.410526315789468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7" t="s">
        <v>25</v>
      </c>
      <c r="B6" s="1" t="s">
        <v>34</v>
      </c>
      <c r="C6" s="1"/>
      <c r="D6" s="1">
        <v>10</v>
      </c>
      <c r="E6" s="12">
        <v>20</v>
      </c>
      <c r="F6" s="12">
        <v>-10</v>
      </c>
      <c r="G6" s="8">
        <v>0</v>
      </c>
      <c r="I6" s="1" t="s">
        <v>35</v>
      </c>
      <c r="J6" s="1"/>
      <c r="K6" s="1">
        <f t="shared" ref="K6:K15" si="1">E6-J6</f>
        <v>20</v>
      </c>
      <c r="L6" s="1"/>
      <c r="M6" s="1"/>
      <c r="N6" s="1"/>
      <c r="O6" s="1">
        <v>1.0526315789473684</v>
      </c>
      <c r="P6" s="1">
        <f>E6/5</f>
        <v>4</v>
      </c>
      <c r="Q6" s="13"/>
      <c r="R6" s="5"/>
      <c r="S6" s="1"/>
      <c r="T6" s="1">
        <f>(F6+Q6)/P6</f>
        <v>-2.5</v>
      </c>
      <c r="U6" s="1">
        <f>F6/P6</f>
        <v>-2.5</v>
      </c>
      <c r="V6" s="1" t="s">
        <v>23</v>
      </c>
      <c r="W6" s="1"/>
      <c r="X6" s="1">
        <f>Q6*G6</f>
        <v>0</v>
      </c>
      <c r="Y6" s="1"/>
      <c r="Z6" s="1">
        <f>VLOOKUP(A6,[1]TDSheet!$A:$G,3,0)/19</f>
        <v>1.0526315789473684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7" t="s">
        <v>26</v>
      </c>
      <c r="B7" s="11" t="s">
        <v>36</v>
      </c>
      <c r="C7" s="1">
        <v>157</v>
      </c>
      <c r="D7" s="1"/>
      <c r="E7" s="1">
        <v>16</v>
      </c>
      <c r="F7" s="1">
        <v>135</v>
      </c>
      <c r="G7" s="8">
        <v>0.9</v>
      </c>
      <c r="H7" s="1">
        <v>180</v>
      </c>
      <c r="I7" s="1"/>
      <c r="J7" s="1"/>
      <c r="K7" s="1">
        <f t="shared" si="1"/>
        <v>16</v>
      </c>
      <c r="L7" s="1"/>
      <c r="M7" s="1"/>
      <c r="N7" s="1"/>
      <c r="O7" s="1">
        <v>6.2105263157894735</v>
      </c>
      <c r="P7" s="1">
        <f t="shared" ref="P7:P15" si="2">E7/5</f>
        <v>3.2</v>
      </c>
      <c r="Q7" s="5"/>
      <c r="R7" s="5"/>
      <c r="S7" s="1"/>
      <c r="T7" s="1">
        <f t="shared" ref="T7:T15" si="3">(F7+Q7)/P7</f>
        <v>42.1875</v>
      </c>
      <c r="U7" s="1">
        <f t="shared" ref="U7:U15" si="4">F7/P7</f>
        <v>42.1875</v>
      </c>
      <c r="V7" s="1" t="s">
        <v>23</v>
      </c>
      <c r="W7" s="1"/>
      <c r="X7" s="1">
        <f t="shared" ref="X7:X15" si="5">Q7*G7</f>
        <v>0</v>
      </c>
      <c r="Y7" s="1"/>
      <c r="Z7" s="1">
        <f>VLOOKUP(A7,[1]TDSheet!$A:$G,3,0)/19</f>
        <v>6.2105263157894735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7" t="s">
        <v>27</v>
      </c>
      <c r="B8" s="11" t="s">
        <v>34</v>
      </c>
      <c r="C8" s="1">
        <v>1760</v>
      </c>
      <c r="D8" s="1"/>
      <c r="E8" s="12">
        <f>165+E6</f>
        <v>185</v>
      </c>
      <c r="F8" s="12">
        <f>1550+F6</f>
        <v>1540</v>
      </c>
      <c r="G8" s="8">
        <v>1</v>
      </c>
      <c r="H8" s="1">
        <v>180</v>
      </c>
      <c r="I8" s="1"/>
      <c r="J8" s="1"/>
      <c r="K8" s="1">
        <f t="shared" si="1"/>
        <v>185</v>
      </c>
      <c r="L8" s="1"/>
      <c r="M8" s="1"/>
      <c r="N8" s="1"/>
      <c r="O8" s="1">
        <v>25.789473684210527</v>
      </c>
      <c r="P8" s="1">
        <f t="shared" si="2"/>
        <v>37</v>
      </c>
      <c r="Q8" s="5"/>
      <c r="R8" s="5"/>
      <c r="S8" s="1"/>
      <c r="T8" s="1">
        <f t="shared" si="3"/>
        <v>41.621621621621621</v>
      </c>
      <c r="U8" s="1">
        <f t="shared" si="4"/>
        <v>41.621621621621621</v>
      </c>
      <c r="V8" s="1" t="s">
        <v>23</v>
      </c>
      <c r="W8" s="1"/>
      <c r="X8" s="1">
        <f t="shared" si="5"/>
        <v>0</v>
      </c>
      <c r="Y8" s="1"/>
      <c r="Z8" s="1">
        <f>VLOOKUP(A8,[1]TDSheet!$A:$G,3,0)/19</f>
        <v>25.789473684210527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7" t="s">
        <v>38</v>
      </c>
      <c r="B9" s="11" t="s">
        <v>36</v>
      </c>
      <c r="C9" s="1"/>
      <c r="D9" s="1"/>
      <c r="E9" s="1"/>
      <c r="F9" s="1"/>
      <c r="G9" s="8">
        <v>0.28000000000000003</v>
      </c>
      <c r="H9" s="1">
        <v>180</v>
      </c>
      <c r="I9" s="1"/>
      <c r="J9" s="1"/>
      <c r="K9" s="1"/>
      <c r="L9" s="1"/>
      <c r="M9" s="1"/>
      <c r="N9" s="1"/>
      <c r="O9" s="1">
        <v>0.84210526315789469</v>
      </c>
      <c r="P9" s="1">
        <f t="shared" si="2"/>
        <v>0</v>
      </c>
      <c r="Q9" s="5">
        <f>10*O9</f>
        <v>8.4210526315789469</v>
      </c>
      <c r="R9" s="5"/>
      <c r="S9" s="1"/>
      <c r="T9" s="1" t="e">
        <f t="shared" ref="T9" si="6">(F9+Q9)/P9</f>
        <v>#DIV/0!</v>
      </c>
      <c r="U9" s="1" t="e">
        <f t="shared" ref="U9" si="7">F9/P9</f>
        <v>#DIV/0!</v>
      </c>
      <c r="V9" s="1" t="s">
        <v>23</v>
      </c>
      <c r="W9" s="1"/>
      <c r="X9" s="1">
        <f t="shared" si="5"/>
        <v>2.3578947368421055</v>
      </c>
      <c r="Y9" s="1"/>
      <c r="Z9" s="1">
        <f>VLOOKUP(A9,[1]TDSheet!$A:$G,3,0)/19</f>
        <v>0.84210526315789469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7" t="s">
        <v>28</v>
      </c>
      <c r="B10" s="11" t="s">
        <v>36</v>
      </c>
      <c r="C10" s="1">
        <v>12</v>
      </c>
      <c r="D10" s="1">
        <v>4</v>
      </c>
      <c r="E10" s="1">
        <v>-3</v>
      </c>
      <c r="F10" s="1">
        <v>2</v>
      </c>
      <c r="G10" s="8">
        <v>0.25</v>
      </c>
      <c r="H10" s="1">
        <v>180</v>
      </c>
      <c r="I10" s="1"/>
      <c r="J10" s="1"/>
      <c r="K10" s="1">
        <f t="shared" si="1"/>
        <v>-3</v>
      </c>
      <c r="L10" s="1"/>
      <c r="M10" s="1"/>
      <c r="N10" s="1"/>
      <c r="O10" s="1">
        <v>6.2105263157894735</v>
      </c>
      <c r="P10" s="1">
        <f t="shared" si="2"/>
        <v>-0.6</v>
      </c>
      <c r="Q10" s="13">
        <f>20*O10-F10</f>
        <v>122.21052631578947</v>
      </c>
      <c r="R10" s="5"/>
      <c r="S10" s="1"/>
      <c r="T10" s="1">
        <f t="shared" si="3"/>
        <v>-207.01754385964912</v>
      </c>
      <c r="U10" s="1">
        <f t="shared" si="4"/>
        <v>-3.3333333333333335</v>
      </c>
      <c r="V10" s="1" t="s">
        <v>23</v>
      </c>
      <c r="W10" s="1"/>
      <c r="X10" s="1">
        <f t="shared" si="5"/>
        <v>30.552631578947366</v>
      </c>
      <c r="Y10" s="1"/>
      <c r="Z10" s="1">
        <f>VLOOKUP(A10,[1]TDSheet!$A:$G,3,0)/19</f>
        <v>6.2105263157894735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7" t="s">
        <v>29</v>
      </c>
      <c r="B11" s="11" t="s">
        <v>36</v>
      </c>
      <c r="C11" s="1">
        <v>269</v>
      </c>
      <c r="D11" s="1">
        <v>5</v>
      </c>
      <c r="E11" s="1">
        <v>-3</v>
      </c>
      <c r="F11" s="1">
        <v>261</v>
      </c>
      <c r="G11" s="8">
        <v>0.2</v>
      </c>
      <c r="H11" s="1"/>
      <c r="I11" s="1" t="s">
        <v>40</v>
      </c>
      <c r="J11" s="1"/>
      <c r="K11" s="1">
        <f t="shared" si="1"/>
        <v>-3</v>
      </c>
      <c r="L11" s="1"/>
      <c r="M11" s="1"/>
      <c r="N11" s="1"/>
      <c r="O11" s="1">
        <v>2.5263157894736841</v>
      </c>
      <c r="P11" s="1">
        <f t="shared" si="2"/>
        <v>-0.6</v>
      </c>
      <c r="Q11" s="13"/>
      <c r="R11" s="5"/>
      <c r="S11" s="1"/>
      <c r="T11" s="1">
        <f t="shared" si="3"/>
        <v>-435</v>
      </c>
      <c r="U11" s="1">
        <f t="shared" si="4"/>
        <v>-435</v>
      </c>
      <c r="V11" s="1" t="s">
        <v>23</v>
      </c>
      <c r="W11" s="1"/>
      <c r="X11" s="1">
        <f t="shared" si="5"/>
        <v>0</v>
      </c>
      <c r="Y11" s="1"/>
      <c r="Z11" s="1">
        <f>VLOOKUP(A11,[1]TDSheet!$A:$G,3,0)/19</f>
        <v>2.5263157894736841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7" t="s">
        <v>30</v>
      </c>
      <c r="B12" s="11" t="s">
        <v>36</v>
      </c>
      <c r="C12" s="1">
        <v>137</v>
      </c>
      <c r="D12" s="1"/>
      <c r="E12" s="1">
        <v>7</v>
      </c>
      <c r="F12" s="1">
        <v>119</v>
      </c>
      <c r="G12" s="8">
        <v>0.2</v>
      </c>
      <c r="H12" s="1"/>
      <c r="I12" s="1" t="s">
        <v>40</v>
      </c>
      <c r="J12" s="1"/>
      <c r="K12" s="1">
        <f t="shared" si="1"/>
        <v>7</v>
      </c>
      <c r="L12" s="1"/>
      <c r="M12" s="1"/>
      <c r="N12" s="1"/>
      <c r="O12" s="1">
        <v>3.2105263157894739</v>
      </c>
      <c r="P12" s="1">
        <f t="shared" si="2"/>
        <v>1.4</v>
      </c>
      <c r="Q12" s="13"/>
      <c r="R12" s="5"/>
      <c r="S12" s="1"/>
      <c r="T12" s="1">
        <f t="shared" si="3"/>
        <v>85</v>
      </c>
      <c r="U12" s="1">
        <f t="shared" si="4"/>
        <v>85</v>
      </c>
      <c r="V12" s="1" t="s">
        <v>23</v>
      </c>
      <c r="W12" s="1"/>
      <c r="X12" s="1">
        <f t="shared" si="5"/>
        <v>0</v>
      </c>
      <c r="Y12" s="1"/>
      <c r="Z12" s="1">
        <f>VLOOKUP(A12,[1]TDSheet!$A:$G,3,0)/19</f>
        <v>3.2105263157894739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7" t="s">
        <v>31</v>
      </c>
      <c r="B13" s="11" t="s">
        <v>36</v>
      </c>
      <c r="C13" s="1">
        <v>31</v>
      </c>
      <c r="D13" s="1">
        <v>4</v>
      </c>
      <c r="E13" s="1">
        <v>12</v>
      </c>
      <c r="F13" s="1"/>
      <c r="G13" s="8">
        <v>0.3</v>
      </c>
      <c r="H13" s="1">
        <v>180</v>
      </c>
      <c r="I13" s="1"/>
      <c r="J13" s="1"/>
      <c r="K13" s="1">
        <f t="shared" si="1"/>
        <v>12</v>
      </c>
      <c r="L13" s="1"/>
      <c r="M13" s="1"/>
      <c r="N13" s="1"/>
      <c r="O13" s="1">
        <v>6.5789473684210522</v>
      </c>
      <c r="P13" s="1">
        <f t="shared" si="2"/>
        <v>2.4</v>
      </c>
      <c r="Q13" s="5">
        <f t="shared" ref="Q13:Q14" si="8">10*O13</f>
        <v>65.78947368421052</v>
      </c>
      <c r="R13" s="5"/>
      <c r="S13" s="1"/>
      <c r="T13" s="1">
        <f t="shared" si="3"/>
        <v>27.412280701754383</v>
      </c>
      <c r="U13" s="1">
        <f t="shared" si="4"/>
        <v>0</v>
      </c>
      <c r="V13" s="1" t="s">
        <v>23</v>
      </c>
      <c r="W13" s="1"/>
      <c r="X13" s="1">
        <f t="shared" si="5"/>
        <v>19.736842105263154</v>
      </c>
      <c r="Y13" s="1"/>
      <c r="Z13" s="1">
        <f>VLOOKUP(A13,[1]TDSheet!$A:$G,3,0)/19</f>
        <v>6.5789473684210522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7" t="s">
        <v>32</v>
      </c>
      <c r="B14" s="11" t="s">
        <v>36</v>
      </c>
      <c r="C14" s="1">
        <v>16</v>
      </c>
      <c r="D14" s="1">
        <v>4</v>
      </c>
      <c r="E14" s="1">
        <v>-1</v>
      </c>
      <c r="F14" s="1"/>
      <c r="G14" s="8">
        <v>0.25</v>
      </c>
      <c r="H14" s="1">
        <v>180</v>
      </c>
      <c r="I14" s="1"/>
      <c r="J14" s="1"/>
      <c r="K14" s="1">
        <f t="shared" si="1"/>
        <v>-1</v>
      </c>
      <c r="L14" s="1"/>
      <c r="M14" s="1"/>
      <c r="N14" s="1"/>
      <c r="O14" s="1">
        <v>5.1052631578947372</v>
      </c>
      <c r="P14" s="1">
        <f t="shared" si="2"/>
        <v>-0.2</v>
      </c>
      <c r="Q14" s="5">
        <f t="shared" si="8"/>
        <v>51.05263157894737</v>
      </c>
      <c r="R14" s="5"/>
      <c r="S14" s="1"/>
      <c r="T14" s="1">
        <f t="shared" si="3"/>
        <v>-255.26315789473685</v>
      </c>
      <c r="U14" s="1">
        <f t="shared" si="4"/>
        <v>0</v>
      </c>
      <c r="V14" s="1" t="s">
        <v>23</v>
      </c>
      <c r="W14" s="1"/>
      <c r="X14" s="1">
        <f t="shared" si="5"/>
        <v>12.763157894736842</v>
      </c>
      <c r="Y14" s="1"/>
      <c r="Z14" s="1">
        <f>VLOOKUP(A14,[1]TDSheet!$A:$G,3,0)/19</f>
        <v>5.1052631578947372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7" t="s">
        <v>33</v>
      </c>
      <c r="B15" s="11" t="s">
        <v>36</v>
      </c>
      <c r="C15" s="1">
        <v>342</v>
      </c>
      <c r="D15" s="1">
        <v>4</v>
      </c>
      <c r="E15" s="1">
        <v>2</v>
      </c>
      <c r="F15" s="1">
        <v>326</v>
      </c>
      <c r="G15" s="8">
        <v>0.25</v>
      </c>
      <c r="H15" s="1">
        <v>180</v>
      </c>
      <c r="I15" s="1"/>
      <c r="J15" s="1"/>
      <c r="K15" s="1">
        <f t="shared" si="1"/>
        <v>2</v>
      </c>
      <c r="L15" s="1"/>
      <c r="M15" s="1"/>
      <c r="N15" s="1"/>
      <c r="O15" s="1">
        <v>6.3684210526315788</v>
      </c>
      <c r="P15" s="1">
        <f t="shared" si="2"/>
        <v>0.4</v>
      </c>
      <c r="Q15" s="13"/>
      <c r="R15" s="5"/>
      <c r="S15" s="1"/>
      <c r="T15" s="1">
        <f t="shared" si="3"/>
        <v>815</v>
      </c>
      <c r="U15" s="1">
        <f t="shared" si="4"/>
        <v>815</v>
      </c>
      <c r="V15" s="1" t="s">
        <v>23</v>
      </c>
      <c r="W15" s="1"/>
      <c r="X15" s="1">
        <f t="shared" si="5"/>
        <v>0</v>
      </c>
      <c r="Y15" s="1"/>
      <c r="Z15" s="1">
        <f>VLOOKUP(A15,[1]TDSheet!$A:$G,3,0)/19</f>
        <v>6.3684210526315788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2025-03-13T12:49:03Z</dcterms:created>
  <dcterms:modified xsi:type="dcterms:W3CDTF">2025-03-14T06:50:32Z</dcterms:modified>
</cp:coreProperties>
</file>