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AD5B7B-712E-4529-AB60-D5923313DA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4" i="1" l="1"/>
  <c r="X134" i="1"/>
  <c r="X200" i="1"/>
  <c r="F9" i="1"/>
  <c r="J9" i="1"/>
  <c r="F10" i="1"/>
  <c r="W33" i="1"/>
  <c r="W37" i="1"/>
  <c r="W41" i="1"/>
  <c r="W45" i="1"/>
  <c r="W51" i="1"/>
  <c r="W520" i="1" s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<sst xmlns="http://schemas.openxmlformats.org/spreadsheetml/2006/main" count="2228" uniqueCount="751">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</sst>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6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112.5</v>
      </c>
      <c r="W50" s="349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49.074074074074069</v>
      </c>
      <c r="W51" s="350">
        <f>IFERROR(W49/H49,"0")+IFERROR(W50/H50,"0")</f>
        <v>50</v>
      </c>
      <c r="X51" s="350">
        <f>IFERROR(IF(X49="",0,X49),"0")+IFERROR(IF(X50="",0,X50),"0")</f>
        <v>0.49025999999999997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192.5</v>
      </c>
      <c r="W52" s="350">
        <f>IFERROR(SUM(W49:W50),"0")</f>
        <v>199.8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765</v>
      </c>
      <c r="W57" s="349">
        <f>IFERROR(IF(V57="",0,CEILING((V57/$H57),1)*$H57),"")</f>
        <v>765</v>
      </c>
      <c r="X57" s="36">
        <f>IFERROR(IF(W57=0,"",ROUNDUP(W57/H57,0)*0.00937),"")</f>
        <v>1.5929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188.51851851851853</v>
      </c>
      <c r="W59" s="350">
        <f>IFERROR(W55/H55,"0")+IFERROR(W56/H56,"0")+IFERROR(W57/H57,"0")+IFERROR(W58/H58,"0")</f>
        <v>189</v>
      </c>
      <c r="X59" s="350">
        <f>IFERROR(IF(X55="",0,X55),"0")+IFERROR(IF(X56="",0,X56),"0")+IFERROR(IF(X57="",0,X57),"0")+IFERROR(IF(X58="",0,X58),"0")</f>
        <v>2.0061499999999999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965</v>
      </c>
      <c r="W60" s="350">
        <f>IFERROR(SUM(W55:W58),"0")</f>
        <v>970.2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100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300</v>
      </c>
      <c r="W67" s="349">
        <f t="shared" si="2"/>
        <v>302.40000000000003</v>
      </c>
      <c r="X67" s="36">
        <f t="shared" si="3"/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40</v>
      </c>
      <c r="W68" s="349">
        <f t="shared" si="2"/>
        <v>44.8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148</v>
      </c>
      <c r="W71" s="349">
        <f t="shared" si="2"/>
        <v>148</v>
      </c>
      <c r="X71" s="36">
        <f t="shared" ref="X71:X77" si="4">IFERROR(IF(W71=0,"",ROUNDUP(W71/H71,0)*0.00937),"")</f>
        <v>0.34669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270</v>
      </c>
      <c r="W77" s="349">
        <f t="shared" si="2"/>
        <v>270</v>
      </c>
      <c r="X77" s="36">
        <f t="shared" si="4"/>
        <v>0.56220000000000003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225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195.73015873015873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197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2.3653499999999998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1123</v>
      </c>
      <c r="W85" s="350">
        <f>IFERROR(SUM(W63:W83),"0")</f>
        <v>1134.4000000000001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28</v>
      </c>
      <c r="W101" s="349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10</v>
      </c>
      <c r="W102" s="350">
        <f>IFERROR(W94/H94,"0")+IFERROR(W95/H95,"0")+IFERROR(W96/H96,"0")+IFERROR(W97/H97,"0")+IFERROR(W98/H98,"0")+IFERROR(W99/H99,"0")+IFERROR(W100/H100,"0")+IFERROR(W101/H101,"0")</f>
        <v>10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7.5300000000000006E-2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28</v>
      </c>
      <c r="W103" s="350">
        <f>IFERROR(SUM(W94:W101),"0")</f>
        <v>28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60</v>
      </c>
      <c r="W105" s="349">
        <f t="shared" ref="W105:W115" si="6">IFERROR(IF(V105="",0,CEILING((V105/$H105),1)*$H105),"")</f>
        <v>67.2</v>
      </c>
      <c r="X105" s="36">
        <f>IFERROR(IF(W105=0,"",ROUNDUP(W105/H105,0)*0.02175),"")</f>
        <v>0.17399999999999999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40</v>
      </c>
      <c r="W107" s="349">
        <f t="shared" si="6"/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46.2</v>
      </c>
      <c r="W110" s="349">
        <f t="shared" si="6"/>
        <v>47.52</v>
      </c>
      <c r="X110" s="36">
        <f>IFERROR(IF(W110=0,"",ROUNDUP(W110/H110,0)*0.00753),"")</f>
        <v>0.13553999999999999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315</v>
      </c>
      <c r="W111" s="349">
        <f t="shared" si="6"/>
        <v>315.90000000000003</v>
      </c>
      <c r="X111" s="36">
        <f>IFERROR(IF(W111=0,"",ROUNDUP(W111/H111,0)*0.00753),"")</f>
        <v>0.88101000000000007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40</v>
      </c>
      <c r="W114" s="349">
        <f t="shared" si="6"/>
        <v>42</v>
      </c>
      <c r="X114" s="36">
        <f>IFERROR(IF(W114=0,"",ROUNDUP(W114/H114,0)*0.00753),"")</f>
        <v>0.10542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159.4047619047619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162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1.4047200000000002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501.2</v>
      </c>
      <c r="W117" s="350">
        <f>IFERROR(SUM(W105:W115),"0")</f>
        <v>514.62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80</v>
      </c>
      <c r="W122" s="349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13.2</v>
      </c>
      <c r="W124" s="349">
        <f t="shared" si="7"/>
        <v>13.86</v>
      </c>
      <c r="X124" s="36">
        <f>IFERROR(IF(W124=0,"",ROUNDUP(W124/H124,0)*0.00753),"")</f>
        <v>5.271E-2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16.19047619047619</v>
      </c>
      <c r="W126" s="350">
        <f>IFERROR(W119/H119,"0")+IFERROR(W120/H120,"0")+IFERROR(W121/H121,"0")+IFERROR(W122/H122,"0")+IFERROR(W123/H123,"0")+IFERROR(W124/H124,"0")+IFERROR(W125/H125,"0")</f>
        <v>17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0.27020999999999995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93.2</v>
      </c>
      <c r="W127" s="350">
        <f>IFERROR(SUM(W119:W125),"0")</f>
        <v>97.86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240</v>
      </c>
      <c r="W131" s="349">
        <f>IFERROR(IF(V131="",0,CEILING((V131/$H131),1)*$H131),"")</f>
        <v>243.60000000000002</v>
      </c>
      <c r="X131" s="36">
        <f>IFERROR(IF(W131=0,"",ROUNDUP(W131/H131,0)*0.02175),"")</f>
        <v>0.63074999999999992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495</v>
      </c>
      <c r="W133" s="349">
        <f>IFERROR(IF(V133="",0,CEILING((V133/$H133),1)*$H133),"")</f>
        <v>496.8</v>
      </c>
      <c r="X133" s="36">
        <f>IFERROR(IF(W133=0,"",ROUNDUP(W133/H133,0)*0.00753),"")</f>
        <v>1.3855200000000001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211.90476190476187</v>
      </c>
      <c r="W134" s="350">
        <f>IFERROR(W130/H130,"0")+IFERROR(W131/H131,"0")+IFERROR(W132/H132,"0")+IFERROR(W133/H133,"0")</f>
        <v>213</v>
      </c>
      <c r="X134" s="350">
        <f>IFERROR(IF(X130="",0,X130),"0")+IFERROR(IF(X131="",0,X131),"0")+IFERROR(IF(X132="",0,X132),"0")+IFERROR(IF(X133="",0,X133),"0")</f>
        <v>2.01627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735</v>
      </c>
      <c r="W135" s="350">
        <f>IFERROR(SUM(W130:W133),"0")</f>
        <v>740.40000000000009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50</v>
      </c>
      <c r="W148" s="349">
        <f t="shared" si="8"/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122.5</v>
      </c>
      <c r="W149" s="349">
        <f t="shared" si="8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210</v>
      </c>
      <c r="W152" s="349">
        <f t="shared" si="8"/>
        <v>210</v>
      </c>
      <c r="X152" s="36">
        <f>IFERROR(IF(W152=0,"",ROUNDUP(W152/H152,0)*0.00502),"")</f>
        <v>0.502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240.47619047619048</v>
      </c>
      <c r="W155" s="350">
        <f>IFERROR(W146/H146,"0")+IFERROR(W147/H147,"0")+IFERROR(W148/H148,"0")+IFERROR(W149/H149,"0")+IFERROR(W150/H150,"0")+IFERROR(W151/H151,"0")+IFERROR(W152/H152,"0")+IFERROR(W153/H153,"0")+IFERROR(W154/H154,"0")</f>
        <v>242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1.27508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555</v>
      </c>
      <c r="W156" s="350">
        <f>IFERROR(SUM(W146:W154),"0")</f>
        <v>558.6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70</v>
      </c>
      <c r="W170" s="349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150</v>
      </c>
      <c r="W171" s="349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83.333333333333329</v>
      </c>
      <c r="W173" s="350">
        <f>IFERROR(W169/H169,"0")+IFERROR(W170/H170,"0")+IFERROR(W171/H171,"0")+IFERROR(W172/H172,"0")</f>
        <v>85</v>
      </c>
      <c r="X173" s="350">
        <f>IFERROR(IF(X169="",0,X169),"0")+IFERROR(IF(X170="",0,X170),"0")+IFERROR(IF(X171="",0,X171),"0")+IFERROR(IF(X172="",0,X172),"0")</f>
        <v>0.79644999999999999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450</v>
      </c>
      <c r="W174" s="350">
        <f>IFERROR(SUM(W169:W172),"0")</f>
        <v>459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100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240</v>
      </c>
      <c r="W182" s="349">
        <f t="shared" si="9"/>
        <v>240</v>
      </c>
      <c r="X182" s="36">
        <f>IFERROR(IF(W182=0,"",ROUNDUP(W182/H182,0)*0.00753),"")</f>
        <v>0.753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200</v>
      </c>
      <c r="W184" s="349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280</v>
      </c>
      <c r="W186" s="349">
        <f t="shared" si="9"/>
        <v>280.8</v>
      </c>
      <c r="X186" s="36">
        <f t="shared" ref="X186:X192" si="10">IFERROR(IF(W186=0,"",ROUNDUP(W186/H186,0)*0.00753),"")</f>
        <v>0.88101000000000007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320</v>
      </c>
      <c r="W188" s="349">
        <f t="shared" si="9"/>
        <v>321.59999999999997</v>
      </c>
      <c r="X188" s="36">
        <f t="shared" si="10"/>
        <v>1.00902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160</v>
      </c>
      <c r="W192" s="349">
        <f t="shared" si="9"/>
        <v>160.79999999999998</v>
      </c>
      <c r="X192" s="36">
        <f t="shared" si="10"/>
        <v>0.50451000000000001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553.16091954023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556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4.3573199999999996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1400</v>
      </c>
      <c r="W194" s="350">
        <f>IFERROR(SUM(W176:W192),"0")</f>
        <v>1409.9999999999998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32</v>
      </c>
      <c r="W199" s="349">
        <f>IFERROR(IF(V199="",0,CEILING((V199/$H199),1)*$H199),"")</f>
        <v>33.6</v>
      </c>
      <c r="X199" s="36">
        <f>IFERROR(IF(W199=0,"",ROUNDUP(W199/H199,0)*0.00753),"")</f>
        <v>0.10542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13.333333333333334</v>
      </c>
      <c r="W200" s="350">
        <f>IFERROR(W196/H196,"0")+IFERROR(W197/H197,"0")+IFERROR(W198/H198,"0")+IFERROR(W199/H199,"0")</f>
        <v>14.000000000000002</v>
      </c>
      <c r="X200" s="350">
        <f>IFERROR(IF(X196="",0,X196),"0")+IFERROR(IF(X197="",0,X197),"0")+IFERROR(IF(X198="",0,X198),"0")+IFERROR(IF(X199="",0,X199),"0")</f>
        <v>0.10542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32</v>
      </c>
      <c r="W201" s="350">
        <f>IFERROR(SUM(W196:W199),"0")</f>
        <v>33.6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140</v>
      </c>
      <c r="W209" s="349">
        <f t="shared" si="11"/>
        <v>140</v>
      </c>
      <c r="X209" s="36">
        <f>IFERROR(IF(W209=0,"",ROUNDUP(W209/H209,0)*0.00937),"")</f>
        <v>0.32795000000000002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39.310344827586206</v>
      </c>
      <c r="W210" s="350">
        <f>IFERROR(W204/H204,"0")+IFERROR(W205/H205,"0")+IFERROR(W206/H206,"0")+IFERROR(W207/H207,"0")+IFERROR(W208/H208,"0")+IFERROR(W209/H209,"0")</f>
        <v>40</v>
      </c>
      <c r="X210" s="350">
        <f>IFERROR(IF(X204="",0,X204),"0")+IFERROR(IF(X205="",0,X205),"0")+IFERROR(IF(X206="",0,X206),"0")+IFERROR(IF(X207="",0,X207),"0")+IFERROR(IF(X208="",0,X208),"0")+IFERROR(IF(X209="",0,X209),"0")</f>
        <v>0.43669999999999998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190</v>
      </c>
      <c r="W211" s="350">
        <f>IFERROR(SUM(W204:W209),"0")</f>
        <v>198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175</v>
      </c>
      <c r="W213" s="349">
        <f>IFERROR(IF(V213="",0,CEILING((V213/$H213),1)*$H213),"")</f>
        <v>176.4</v>
      </c>
      <c r="X213" s="36">
        <f>IFERROR(IF(W213=0,"",ROUNDUP(W213/H213,0)*0.00502),"")</f>
        <v>0.42168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83.333333333333329</v>
      </c>
      <c r="W214" s="350">
        <f>IFERROR(W213/H213,"0")</f>
        <v>84</v>
      </c>
      <c r="X214" s="350">
        <f>IFERROR(IF(X213="",0,X213),"0")</f>
        <v>0.42168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175</v>
      </c>
      <c r="W215" s="350">
        <f>IFERROR(SUM(W213:W213),"0")</f>
        <v>176.4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20</v>
      </c>
      <c r="W220" s="349">
        <f t="shared" si="12"/>
        <v>23.2</v>
      </c>
      <c r="X220" s="36">
        <f>IFERROR(IF(W220=0,"",ROUNDUP(W220/H220,0)*0.02175),"")</f>
        <v>4.3499999999999997E-2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100</v>
      </c>
      <c r="W223" s="349">
        <f t="shared" si="12"/>
        <v>100</v>
      </c>
      <c r="X223" s="36">
        <f>IFERROR(IF(W223=0,"",ROUNDUP(W223/H223,0)*0.00937),"")</f>
        <v>0.23424999999999999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26.724137931034484</v>
      </c>
      <c r="W224" s="350">
        <f>IFERROR(W218/H218,"0")+IFERROR(W219/H219,"0")+IFERROR(W220/H220,"0")+IFERROR(W221/H221,"0")+IFERROR(W222/H222,"0")+IFERROR(W223/H223,"0")</f>
        <v>27</v>
      </c>
      <c r="X224" s="350">
        <f>IFERROR(IF(X218="",0,X218),"0")+IFERROR(IF(X219="",0,X219),"0")+IFERROR(IF(X220="",0,X220),"0")+IFERROR(IF(X221="",0,X221),"0")+IFERROR(IF(X222="",0,X222),"0")+IFERROR(IF(X223="",0,X223),"0")</f>
        <v>0.27775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120</v>
      </c>
      <c r="W225" s="350">
        <f>IFERROR(SUM(W218:W223),"0")</f>
        <v>123.2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2.3809523809523809</v>
      </c>
      <c r="W255" s="350">
        <f>IFERROR(W251/H251,"0")+IFERROR(W252/H252,"0")+IFERROR(W253/H253,"0")+IFERROR(W254/H254,"0")</f>
        <v>3</v>
      </c>
      <c r="X255" s="350">
        <f>IFERROR(IF(X251="",0,X251),"0")+IFERROR(IF(X252="",0,X252),"0")+IFERROR(IF(X253="",0,X253),"0")+IFERROR(IF(X254="",0,X254),"0")</f>
        <v>2.2589999999999999E-2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10</v>
      </c>
      <c r="W256" s="350">
        <f>IFERROR(SUM(W251:W254),"0")</f>
        <v>12.600000000000001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19.8</v>
      </c>
      <c r="W265" s="349">
        <f t="shared" si="15"/>
        <v>19.8</v>
      </c>
      <c r="X265" s="36">
        <f>IFERROR(IF(W265=0,"",ROUNDUP(W265/H265,0)*0.00753),"")</f>
        <v>7.5300000000000006E-2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16.5</v>
      </c>
      <c r="W266" s="349">
        <f t="shared" si="15"/>
        <v>17.82</v>
      </c>
      <c r="X266" s="36">
        <f>IFERROR(IF(W266=0,"",ROUNDUP(W266/H266,0)*0.00753),"")</f>
        <v>6.7769999999999997E-2</v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18.333333333333336</v>
      </c>
      <c r="W267" s="350">
        <f>IFERROR(W258/H258,"0")+IFERROR(W259/H259,"0")+IFERROR(W260/H260,"0")+IFERROR(W261/H261,"0")+IFERROR(W262/H262,"0")+IFERROR(W263/H263,"0")+IFERROR(W264/H264,"0")+IFERROR(W265/H265,"0")+IFERROR(W266/H266,"0")</f>
        <v>19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0.14307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36.299999999999997</v>
      </c>
      <c r="W268" s="350">
        <f>IFERROR(SUM(W258:W266),"0")</f>
        <v>37.620000000000005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500</v>
      </c>
      <c r="W271" s="349">
        <f>IFERROR(IF(V271="",0,CEILING((V271/$H271),1)*$H271),"")</f>
        <v>507</v>
      </c>
      <c r="X271" s="36">
        <f>IFERROR(IF(W271=0,"",ROUNDUP(W271/H271,0)*0.02175),"")</f>
        <v>1.4137499999999998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72.435897435897431</v>
      </c>
      <c r="W273" s="350">
        <f>IFERROR(W270/H270,"0")+IFERROR(W271/H271,"0")+IFERROR(W272/H272,"0")</f>
        <v>74</v>
      </c>
      <c r="X273" s="350">
        <f>IFERROR(IF(X270="",0,X270),"0")+IFERROR(IF(X271="",0,X271),"0")+IFERROR(IF(X272="",0,X272),"0")</f>
        <v>1.6094999999999997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570</v>
      </c>
      <c r="W274" s="350">
        <f>IFERROR(SUM(W270:W272),"0")</f>
        <v>582.6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30</v>
      </c>
      <c r="W306" s="349">
        <f>IFERROR(IF(V306="",0,CEILING((V306/$H306),1)*$H306),"")</f>
        <v>30.6</v>
      </c>
      <c r="X306" s="36">
        <f>IFERROR(IF(W306=0,"",ROUNDUP(W306/H306,0)*0.00753),"")</f>
        <v>0.12801000000000001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16.666666666666668</v>
      </c>
      <c r="W307" s="350">
        <f>IFERROR(W306/H306,"0")</f>
        <v>17</v>
      </c>
      <c r="X307" s="350">
        <f>IFERROR(IF(X306="",0,X306),"0")</f>
        <v>0.12801000000000001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30</v>
      </c>
      <c r="W308" s="350">
        <f>IFERROR(SUM(W306:W306),"0")</f>
        <v>30.6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489.99999999999989</v>
      </c>
      <c r="W311" s="349">
        <f>IFERROR(IF(V311="",0,CEILING((V311/$H311),1)*$H311),"")</f>
        <v>491.40000000000003</v>
      </c>
      <c r="X311" s="36">
        <f>IFERROR(IF(W311=0,"",ROUNDUP(W311/H311,0)*0.00753),"")</f>
        <v>1.7620200000000001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210</v>
      </c>
      <c r="W312" s="349">
        <f>IFERROR(IF(V312="",0,CEILING((V312/$H312),1)*$H312),"")</f>
        <v>210</v>
      </c>
      <c r="X312" s="36">
        <f>IFERROR(IF(W312=0,"",ROUNDUP(W312/H312,0)*0.00753),"")</f>
        <v>0.753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333.33333333333326</v>
      </c>
      <c r="W313" s="350">
        <f>IFERROR(W310/H310,"0")+IFERROR(W311/H311,"0")+IFERROR(W312/H312,"0")</f>
        <v>334</v>
      </c>
      <c r="X313" s="350">
        <f>IFERROR(IF(X310="",0,X310),"0")+IFERROR(IF(X311="",0,X311),"0")+IFERROR(IF(X312="",0,X312),"0")</f>
        <v>2.5150200000000003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699.99999999999989</v>
      </c>
      <c r="W314" s="350">
        <f>IFERROR(SUM(W310:W312),"0")</f>
        <v>701.40000000000009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38</v>
      </c>
      <c r="W316" s="349">
        <f>IFERROR(IF(V316="",0,CEILING((V316/$H316),1)*$H316),"")</f>
        <v>38.76</v>
      </c>
      <c r="X316" s="36">
        <f>IFERROR(IF(W316=0,"",ROUNDUP(W316/H316,0)*0.00753),"")</f>
        <v>0.12801000000000001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16.666666666666668</v>
      </c>
      <c r="W317" s="350">
        <f>IFERROR(W316/H316,"0")</f>
        <v>17</v>
      </c>
      <c r="X317" s="350">
        <f>IFERROR(IF(X316="",0,X316),"0")</f>
        <v>0.12801000000000001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38</v>
      </c>
      <c r="W318" s="350">
        <f>IFERROR(SUM(W316:W316),"0")</f>
        <v>38.76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17</v>
      </c>
      <c r="W320" s="349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6.666666666666667</v>
      </c>
      <c r="W321" s="350">
        <f>IFERROR(W320/H320,"0")</f>
        <v>7</v>
      </c>
      <c r="X321" s="350">
        <f>IFERROR(IF(X320="",0,X320),"0")</f>
        <v>5.271E-2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17</v>
      </c>
      <c r="W322" s="350">
        <f>IFERROR(SUM(W320:W320),"0")</f>
        <v>17.849999999999998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1600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800</v>
      </c>
      <c r="W328" s="349">
        <f t="shared" si="17"/>
        <v>810</v>
      </c>
      <c r="X328" s="36">
        <f>IFERROR(IF(W328=0,"",ROUNDUP(W328/H328,0)*0.02175),"")</f>
        <v>1.1744999999999999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1000</v>
      </c>
      <c r="W330" s="349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80</v>
      </c>
      <c r="W332" s="349">
        <f t="shared" si="17"/>
        <v>80</v>
      </c>
      <c r="X332" s="36">
        <f>IFERROR(IF(W332=0,"",ROUNDUP(W332/H332,0)*0.00937),"")</f>
        <v>0.14992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35</v>
      </c>
      <c r="W333" s="349">
        <f t="shared" si="17"/>
        <v>35</v>
      </c>
      <c r="X333" s="36">
        <f>IFERROR(IF(W333=0,"",ROUNDUP(W333/H333,0)*0.00937),"")</f>
        <v>6.5589999999999996E-2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249.66666666666669</v>
      </c>
      <c r="W334" s="350">
        <f>IFERROR(W326/H326,"0")+IFERROR(W327/H327,"0")+IFERROR(W328/H328,"0")+IFERROR(W329/H329,"0")+IFERROR(W330/H330,"0")+IFERROR(W331/H331,"0")+IFERROR(W332/H332,"0")+IFERROR(W333/H333,"0")</f>
        <v>251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5.1745099999999997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3515</v>
      </c>
      <c r="W335" s="350">
        <f>IFERROR(SUM(W326:W333),"0")</f>
        <v>3535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1000</v>
      </c>
      <c r="W337" s="349">
        <f>IFERROR(IF(V337="",0,CEILING((V337/$H337),1)*$H337),"")</f>
        <v>1005</v>
      </c>
      <c r="X337" s="36">
        <f>IFERROR(IF(W337=0,"",ROUNDUP(W337/H337,0)*0.02175),"")</f>
        <v>1.4572499999999999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12</v>
      </c>
      <c r="W339" s="349">
        <f>IFERROR(IF(V339="",0,CEILING((V339/$H339),1)*$H339),"")</f>
        <v>12</v>
      </c>
      <c r="X339" s="36">
        <f>IFERROR(IF(W339=0,"",ROUNDUP(W339/H339,0)*0.00937),"")</f>
        <v>2.811E-2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69.666666666666671</v>
      </c>
      <c r="W340" s="350">
        <f>IFERROR(W337/H337,"0")+IFERROR(W338/H338,"0")+IFERROR(W339/H339,"0")</f>
        <v>70</v>
      </c>
      <c r="X340" s="350">
        <f>IFERROR(IF(X337="",0,X337),"0")+IFERROR(IF(X338="",0,X338),"0")+IFERROR(IF(X339="",0,X339),"0")</f>
        <v>1.48536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1012</v>
      </c>
      <c r="W341" s="350">
        <f>IFERROR(SUM(W337:W339),"0")</f>
        <v>1017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30</v>
      </c>
      <c r="W344" s="349">
        <f>IFERROR(IF(V344="",0,CEILING((V344/$H344),1)*$H344),"")</f>
        <v>31.2</v>
      </c>
      <c r="X344" s="36">
        <f>IFERROR(IF(W344=0,"",ROUNDUP(W344/H344,0)*0.02175),"")</f>
        <v>8.6999999999999994E-2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3.8461538461538463</v>
      </c>
      <c r="W345" s="350">
        <f>IFERROR(W343/H343,"0")+IFERROR(W344/H344,"0")</f>
        <v>4</v>
      </c>
      <c r="X345" s="350">
        <f>IFERROR(IF(X343="",0,X343),"0")+IFERROR(IF(X344="",0,X344),"0")</f>
        <v>8.6999999999999994E-2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30</v>
      </c>
      <c r="W346" s="350">
        <f>IFERROR(SUM(W343:W344),"0")</f>
        <v>31.2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50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4.166666666666667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50</v>
      </c>
      <c r="W359" s="350">
        <f>IFERROR(SUM(W353:W357),"0")</f>
        <v>60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27</v>
      </c>
      <c r="W380" s="349">
        <f>IFERROR(IF(V380="",0,CEILING((V380/$H380),1)*$H380),"")</f>
        <v>27</v>
      </c>
      <c r="X380" s="36">
        <f>IFERROR(IF(W380=0,"",ROUNDUP(W380/H380,0)*0.00753),"")</f>
        <v>7.5300000000000006E-2</v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10</v>
      </c>
      <c r="W381" s="350">
        <f>IFERROR(W379/H379,"0")+IFERROR(W380/H380,"0")</f>
        <v>10</v>
      </c>
      <c r="X381" s="350">
        <f>IFERROR(IF(X379="",0,X379),"0")+IFERROR(IF(X380="",0,X380),"0")</f>
        <v>7.5300000000000006E-2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27</v>
      </c>
      <c r="W382" s="350">
        <f>IFERROR(SUM(W379:W380),"0")</f>
        <v>27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50</v>
      </c>
      <c r="W386" s="349">
        <f t="shared" si="18"/>
        <v>50.400000000000006</v>
      </c>
      <c r="X386" s="36">
        <f>IFERROR(IF(W386=0,"",ROUNDUP(W386/H386,0)*0.00753),"")</f>
        <v>9.0359999999999996E-2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84.000000000000014</v>
      </c>
      <c r="W387" s="349">
        <f t="shared" si="18"/>
        <v>84</v>
      </c>
      <c r="X387" s="36">
        <f>IFERROR(IF(W387=0,"",ROUNDUP(W387/H387,0)*0.00753),"")</f>
        <v>0.3765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140</v>
      </c>
      <c r="W389" s="349">
        <f t="shared" si="18"/>
        <v>140.70000000000002</v>
      </c>
      <c r="X389" s="36">
        <f t="shared" si="19"/>
        <v>0.33634000000000003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105</v>
      </c>
      <c r="W395" s="349">
        <f t="shared" si="18"/>
        <v>105</v>
      </c>
      <c r="X395" s="36">
        <f t="shared" si="19"/>
        <v>0.251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207.14285714285714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1.2299000000000002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464</v>
      </c>
      <c r="W398" s="350">
        <f>IFERROR(SUM(W384:W396),"0")</f>
        <v>466.2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12</v>
      </c>
      <c r="W411" s="349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12</v>
      </c>
      <c r="W412" s="349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5.5</v>
      </c>
      <c r="W413" s="349">
        <f>IFERROR(IF(V413="",0,CEILING((V413/$H413),1)*$H413),"")</f>
        <v>6.6000000000000005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24.166666666666664</v>
      </c>
      <c r="W414" s="350">
        <f>IFERROR(W411/H411,"0")+IFERROR(W412/H412,"0")+IFERROR(W413/H413,"0")</f>
        <v>25</v>
      </c>
      <c r="X414" s="350">
        <f>IFERROR(IF(X411="",0,X411),"0")+IFERROR(IF(X412="",0,X412),"0")+IFERROR(IF(X413="",0,X413),"0")</f>
        <v>0.15675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29.5</v>
      </c>
      <c r="W415" s="350">
        <f>IFERROR(SUM(W411:W413),"0")</f>
        <v>30.6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16.666666666666664</v>
      </c>
      <c r="W430" s="350">
        <f>IFERROR(W423/H423,"0")+IFERROR(W424/H424,"0")+IFERROR(W425/H425,"0")+IFERROR(W426/H426,"0")+IFERROR(W427/H427,"0")+IFERROR(W428/H428,"0")+IFERROR(W429/H429,"0")</f>
        <v>17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0.12801000000000001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70</v>
      </c>
      <c r="W431" s="350">
        <f>IFERROR(SUM(W423:W429),"0")</f>
        <v>71.400000000000006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12</v>
      </c>
      <c r="W433" s="349">
        <f>IFERROR(IF(V433="",0,CEILING((V433/$H433),1)*$H433),"")</f>
        <v>12</v>
      </c>
      <c r="X433" s="36">
        <f>IFERROR(IF(W433=0,"",ROUNDUP(W433/H433,0)*0.00627),"")</f>
        <v>6.2700000000000006E-2</v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10</v>
      </c>
      <c r="W435" s="350">
        <f>IFERROR(W433/H433,"0")+IFERROR(W434/H434,"0")</f>
        <v>10</v>
      </c>
      <c r="X435" s="350">
        <f>IFERROR(IF(X433="",0,X433),"0")+IFERROR(IF(X434="",0,X434),"0")</f>
        <v>6.2700000000000006E-2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12</v>
      </c>
      <c r="W436" s="350">
        <f>IFERROR(SUM(W433:W434),"0")</f>
        <v>12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4.5</v>
      </c>
      <c r="W442" s="349">
        <f>IFERROR(IF(V442="",0,CEILING((V442/$H442),1)*$H442),"")</f>
        <v>6</v>
      </c>
      <c r="X442" s="36">
        <f>IFERROR(IF(W442=0,"",ROUNDUP(W442/H442,0)*0.00627),"")</f>
        <v>1.2540000000000001E-2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1.5</v>
      </c>
      <c r="W443" s="350">
        <f>IFERROR(W442/H442,"0")</f>
        <v>2</v>
      </c>
      <c r="X443" s="350">
        <f>IFERROR(IF(X442="",0,X442),"0")</f>
        <v>1.2540000000000001E-2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4.5</v>
      </c>
      <c r="W444" s="350">
        <f>IFERROR(SUM(W442:W442),"0")</f>
        <v>6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50</v>
      </c>
      <c r="W448" s="349">
        <f t="shared" ref="W448:W458" si="21">IFERROR(IF(V448="",0,CEILING((V448/$H448),1)*$H448),"")</f>
        <v>52.800000000000004</v>
      </c>
      <c r="X448" s="36">
        <f t="shared" ref="X448:X453" si="22">IFERROR(IF(W448=0,"",ROUNDUP(W448/H448,0)*0.01196),"")</f>
        <v>0.1196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10</v>
      </c>
      <c r="W450" s="349">
        <f t="shared" si="21"/>
        <v>10.56</v>
      </c>
      <c r="X450" s="36">
        <f t="shared" si="22"/>
        <v>2.392E-2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160</v>
      </c>
      <c r="W452" s="349">
        <f t="shared" si="21"/>
        <v>163.68</v>
      </c>
      <c r="X452" s="36">
        <f t="shared" si="22"/>
        <v>0.37075999999999998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36</v>
      </c>
      <c r="W458" s="349">
        <f t="shared" si="21"/>
        <v>36</v>
      </c>
      <c r="X458" s="36">
        <f>IFERROR(IF(W458=0,"",ROUNDUP(W458/H458,0)*0.00937),"")</f>
        <v>9.3700000000000006E-2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89.545454545454533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91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1.0624600000000002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456</v>
      </c>
      <c r="W460" s="350">
        <f>IFERROR(SUM(W448:W458),"0")</f>
        <v>463.68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50</v>
      </c>
      <c r="W462" s="349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9.4696969696969688</v>
      </c>
      <c r="W464" s="350">
        <f>IFERROR(W462/H462,"0")+IFERROR(W463/H463,"0")</f>
        <v>10</v>
      </c>
      <c r="X464" s="350">
        <f>IFERROR(IF(X462="",0,X462),"0")+IFERROR(IF(X463="",0,X463),"0")</f>
        <v>0.1196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50</v>
      </c>
      <c r="W465" s="350">
        <f>IFERROR(SUM(W462:W463),"0")</f>
        <v>52.800000000000004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70</v>
      </c>
      <c r="W467" s="349">
        <f t="shared" ref="W467:W472" si="23">IFERROR(IF(V467="",0,CEILING((V467/$H467),1)*$H467),"")</f>
        <v>73.92</v>
      </c>
      <c r="X467" s="36">
        <f>IFERROR(IF(W467=0,"",ROUNDUP(W467/H467,0)*0.01196),"")</f>
        <v>0.16744000000000001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150</v>
      </c>
      <c r="W469" s="349">
        <f t="shared" si="23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51.136363636363633</v>
      </c>
      <c r="W473" s="350">
        <f>IFERROR(W467/H467,"0")+IFERROR(W468/H468,"0")+IFERROR(W469/H469,"0")+IFERROR(W470/H470,"0")+IFERROR(W471/H471,"0")+IFERROR(W472/H472,"0")</f>
        <v>53</v>
      </c>
      <c r="X473" s="350">
        <f>IFERROR(IF(X467="",0,X467),"0")+IFERROR(IF(X468="",0,X468),"0")+IFERROR(IF(X469="",0,X469),"0")+IFERROR(IF(X470="",0,X470),"0")+IFERROR(IF(X471="",0,X471),"0")+IFERROR(IF(X472="",0,X472),"0")</f>
        <v>0.63388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270</v>
      </c>
      <c r="W474" s="350">
        <f>IFERROR(SUM(W467:W472),"0")</f>
        <v>279.84000000000003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300</v>
      </c>
      <c r="W509" s="349">
        <f>IFERROR(IF(V509="",0,CEILING((V509/$H509),1)*$H509),"")</f>
        <v>304.2</v>
      </c>
      <c r="X509" s="36">
        <f>IFERROR(IF(W509=0,"",ROUNDUP(W509/H509,0)*0.02175),"")</f>
        <v>0.84824999999999995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38.46153846153846</v>
      </c>
      <c r="W514" s="350">
        <f>IFERROR(W509/H509,"0")+IFERROR(W510/H510,"0")+IFERROR(W511/H511,"0")+IFERROR(W512/H512,"0")+IFERROR(W513/H513,"0")</f>
        <v>39</v>
      </c>
      <c r="X514" s="350">
        <f>IFERROR(IF(X509="",0,X509),"0")+IFERROR(IF(X510="",0,X510),"0")+IFERROR(IF(X511="",0,X511),"0")+IFERROR(IF(X512="",0,X512),"0")+IFERROR(IF(X513="",0,X513),"0")</f>
        <v>0.84824999999999995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300</v>
      </c>
      <c r="W515" s="350">
        <f>IFERROR(SUM(W509:W513),"0")</f>
        <v>304.2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14301.2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14475.230000000005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15239.182280707792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15424.108999999997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28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29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15939.182280707792</v>
      </c>
      <c r="W519" s="350">
        <f>GrossWeightTotalR+PalletQtyTotalR*25</f>
        <v>16149.108999999997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3128.1112642147114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3158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32.213079999999998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199.8</v>
      </c>
      <c r="D526" s="46">
        <f>IFERROR(W55*1,"0")+IFERROR(W56*1,"0")+IFERROR(W57*1,"0")+IFERROR(W58*1,"0")</f>
        <v>970.2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1774.88</v>
      </c>
      <c r="F526" s="46">
        <f>IFERROR(W130*1,"0")+IFERROR(W131*1,"0")+IFERROR(W132*1,"0")+IFERROR(W133*1,"0")</f>
        <v>740.40000000000009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558.6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1924.1999999999996</v>
      </c>
      <c r="J526" s="46">
        <f>IFERROR(W204*1,"0")+IFERROR(W205*1,"0")+IFERROR(W206*1,"0")+IFERROR(W207*1,"0")+IFERROR(W208*1,"0")+IFERROR(W209*1,"0")+IFERROR(W213*1,"0")</f>
        <v>374.4</v>
      </c>
      <c r="K526" s="346"/>
      <c r="L526" s="46">
        <f>IFERROR(W218*1,"0")+IFERROR(W219*1,"0")+IFERROR(W220*1,"0")+IFERROR(W221*1,"0")+IFERROR(W222*1,"0")+IFERROR(W223*1,"0")</f>
        <v>123.2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632.82000000000005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788.61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4614.3999999999996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60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523.80000000000007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89.4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796.31999999999994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304.2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