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7DC32BB-B844-4917-BFD6-FD8B347379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W174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X141" i="1"/>
  <c r="W141" i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W127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V516" i="1" l="1"/>
  <c r="W162" i="1"/>
  <c r="L526" i="1"/>
  <c r="W224" i="1"/>
  <c r="X218" i="1"/>
  <c r="X224" i="1" s="1"/>
  <c r="W350" i="1"/>
  <c r="W349" i="1"/>
  <c r="X348" i="1"/>
  <c r="X349" i="1" s="1"/>
  <c r="X26" i="1"/>
  <c r="X32" i="1" s="1"/>
  <c r="X35" i="1"/>
  <c r="X36" i="1" s="1"/>
  <c r="W36" i="1"/>
  <c r="X39" i="1"/>
  <c r="X40" i="1" s="1"/>
  <c r="W40" i="1"/>
  <c r="X43" i="1"/>
  <c r="X44" i="1" s="1"/>
  <c r="W44" i="1"/>
  <c r="X49" i="1"/>
  <c r="W52" i="1"/>
  <c r="G526" i="1"/>
  <c r="X139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X479" i="1" s="1"/>
  <c r="D526" i="1"/>
  <c r="E526" i="1"/>
  <c r="W91" i="1"/>
  <c r="W102" i="1"/>
  <c r="W116" i="1"/>
  <c r="W126" i="1"/>
  <c r="W142" i="1"/>
  <c r="W155" i="1"/>
  <c r="W173" i="1"/>
  <c r="W194" i="1"/>
  <c r="W200" i="1"/>
  <c r="W245" i="1"/>
  <c r="W274" i="1"/>
  <c r="W279" i="1"/>
  <c r="W341" i="1"/>
  <c r="W340" i="1"/>
  <c r="W363" i="1"/>
  <c r="S526" i="1"/>
  <c r="H9" i="1"/>
  <c r="A10" i="1"/>
  <c r="B526" i="1"/>
  <c r="W518" i="1"/>
  <c r="W517" i="1"/>
  <c r="W32" i="1"/>
  <c r="F9" i="1"/>
  <c r="J9" i="1"/>
  <c r="X22" i="1"/>
  <c r="X23" i="1" s="1"/>
  <c r="W23" i="1"/>
  <c r="X50" i="1"/>
  <c r="W51" i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X51" i="1" l="1"/>
  <c r="W520" i="1"/>
  <c r="W516" i="1"/>
  <c r="X521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<sst xmlns="http://schemas.openxmlformats.org/spreadsheetml/2006/main" count="2228" uniqueCount="751">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</sst>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1972.5</v>
      </c>
      <c r="W330" s="349">
        <f t="shared" si="17"/>
        <v>1980</v>
      </c>
      <c r="X330" s="36">
        <f>IFERROR(IF(W330=0,"",ROUNDUP(W330/H330,0)*0.02175),"")</f>
        <v>2.871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131.5</v>
      </c>
      <c r="W334" s="350">
        <f>IFERROR(W326/H326,"0")+IFERROR(W327/H327,"0")+IFERROR(W328/H328,"0")+IFERROR(W329/H329,"0")+IFERROR(W330/H330,"0")+IFERROR(W331/H331,"0")+IFERROR(W332/H332,"0")+IFERROR(W333/H333,"0")</f>
        <v>132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2.871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1972.5</v>
      </c>
      <c r="W335" s="350">
        <f>IFERROR(SUM(W326:W333),"0")</f>
        <v>1980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2000</v>
      </c>
      <c r="W337" s="349">
        <f>IFERROR(IF(V337="",0,CEILING((V337/$H337),1)*$H337),"")</f>
        <v>2010</v>
      </c>
      <c r="X337" s="36">
        <f>IFERROR(IF(W337=0,"",ROUNDUP(W337/H337,0)*0.02175),"")</f>
        <v>2.9144999999999999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133.33333333333334</v>
      </c>
      <c r="W340" s="350">
        <f>IFERROR(W337/H337,"0")+IFERROR(W338/H338,"0")+IFERROR(W339/H339,"0")</f>
        <v>134</v>
      </c>
      <c r="X340" s="350">
        <f>IFERROR(IF(X337="",0,X337),"0")+IFERROR(IF(X338="",0,X338),"0")+IFERROR(IF(X339="",0,X339),"0")</f>
        <v>2.9144999999999999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2000</v>
      </c>
      <c r="W341" s="350">
        <f>IFERROR(SUM(W337:W339),"0")</f>
        <v>2010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3972.5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3990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4099.62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4117.68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4249.62</v>
      </c>
      <c r="W519" s="350">
        <f>GrossWeightTotalR+PalletQtyTotalR*25</f>
        <v>4267.68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264.83333333333337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266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5.7854999999999999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3990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