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C43B9E-3EF0-4893-9E6F-0E6A91D8EE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N442" i="1"/>
  <c r="V440" i="1"/>
  <c r="V439" i="1"/>
  <c r="W438" i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W174" i="1" s="1"/>
  <c r="N170" i="1"/>
  <c r="X169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N160" i="1"/>
  <c r="W159" i="1"/>
  <c r="X159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W146" i="1"/>
  <c r="X146" i="1" s="1"/>
  <c r="N146" i="1"/>
  <c r="V143" i="1"/>
  <c r="V142" i="1"/>
  <c r="W141" i="1"/>
  <c r="X141" i="1" s="1"/>
  <c r="N141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26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N50" i="1"/>
  <c r="W49" i="1"/>
  <c r="C526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N22" i="1"/>
  <c r="H10" i="1"/>
  <c r="A9" i="1"/>
  <c r="F10" i="1" s="1"/>
  <c r="D7" i="1"/>
  <c r="O6" i="1"/>
  <c r="N2" i="1"/>
  <c r="V520" i="1" l="1"/>
  <c r="W33" i="1"/>
  <c r="W103" i="1"/>
  <c r="W127" i="1"/>
  <c r="J526" i="1"/>
  <c r="X407" i="1"/>
  <c r="X408" i="1" s="1"/>
  <c r="W408" i="1"/>
  <c r="V516" i="1"/>
  <c r="W162" i="1"/>
  <c r="L526" i="1"/>
  <c r="W224" i="1"/>
  <c r="X218" i="1"/>
  <c r="X224" i="1" s="1"/>
  <c r="W350" i="1"/>
  <c r="W349" i="1"/>
  <c r="X348" i="1"/>
  <c r="X349" i="1" s="1"/>
  <c r="X26" i="1"/>
  <c r="X32" i="1" s="1"/>
  <c r="X35" i="1"/>
  <c r="X36" i="1" s="1"/>
  <c r="W36" i="1"/>
  <c r="X39" i="1"/>
  <c r="X40" i="1" s="1"/>
  <c r="W40" i="1"/>
  <c r="X43" i="1"/>
  <c r="X44" i="1" s="1"/>
  <c r="W44" i="1"/>
  <c r="X49" i="1"/>
  <c r="W52" i="1"/>
  <c r="G526" i="1"/>
  <c r="X139" i="1"/>
  <c r="W375" i="1"/>
  <c r="W374" i="1"/>
  <c r="X373" i="1"/>
  <c r="X374" i="1" s="1"/>
  <c r="W440" i="1"/>
  <c r="W439" i="1"/>
  <c r="X438" i="1"/>
  <c r="X439" i="1" s="1"/>
  <c r="W444" i="1"/>
  <c r="W443" i="1"/>
  <c r="X442" i="1"/>
  <c r="X443" i="1" s="1"/>
  <c r="W480" i="1"/>
  <c r="X476" i="1"/>
  <c r="X479" i="1" s="1"/>
  <c r="D526" i="1"/>
  <c r="E526" i="1"/>
  <c r="W91" i="1"/>
  <c r="W102" i="1"/>
  <c r="W116" i="1"/>
  <c r="W126" i="1"/>
  <c r="W142" i="1"/>
  <c r="W155" i="1"/>
  <c r="W173" i="1"/>
  <c r="W194" i="1"/>
  <c r="W200" i="1"/>
  <c r="W245" i="1"/>
  <c r="W274" i="1"/>
  <c r="W279" i="1"/>
  <c r="W341" i="1"/>
  <c r="W340" i="1"/>
  <c r="W363" i="1"/>
  <c r="S526" i="1"/>
  <c r="H9" i="1"/>
  <c r="A10" i="1"/>
  <c r="B526" i="1"/>
  <c r="W518" i="1"/>
  <c r="W517" i="1"/>
  <c r="W32" i="1"/>
  <c r="F9" i="1"/>
  <c r="J9" i="1"/>
  <c r="X22" i="1"/>
  <c r="X23" i="1" s="1"/>
  <c r="W23" i="1"/>
  <c r="X50" i="1"/>
  <c r="W51" i="1"/>
  <c r="X55" i="1"/>
  <c r="X59" i="1" s="1"/>
  <c r="W59" i="1"/>
  <c r="X63" i="1"/>
  <c r="X84" i="1" s="1"/>
  <c r="W84" i="1"/>
  <c r="X87" i="1"/>
  <c r="X91" i="1" s="1"/>
  <c r="W92" i="1"/>
  <c r="X95" i="1"/>
  <c r="X102" i="1" s="1"/>
  <c r="X105" i="1"/>
  <c r="X116" i="1" s="1"/>
  <c r="W117" i="1"/>
  <c r="X120" i="1"/>
  <c r="X126" i="1" s="1"/>
  <c r="X130" i="1"/>
  <c r="X134" i="1" s="1"/>
  <c r="W135" i="1"/>
  <c r="X140" i="1"/>
  <c r="X142" i="1" s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V519" i="1"/>
  <c r="P526" i="1"/>
  <c r="W24" i="1"/>
  <c r="W60" i="1"/>
  <c r="W85" i="1"/>
  <c r="W134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U526" i="1"/>
  <c r="W420" i="1"/>
  <c r="W494" i="1"/>
  <c r="X51" i="1" l="1"/>
  <c r="W520" i="1"/>
  <c r="W516" i="1"/>
  <c r="X521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<sst xmlns="http://schemas.openxmlformats.org/spreadsheetml/2006/main" count="2229" uniqueCount="752">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</sst>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topLeftCell="A2" zoomScaleNormal="100" zoomScaleSheetLayoutView="100" workbookViewId="0">
      <selection activeCell="Z330" sqref="Z33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45390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717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0.33333333333333331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hidden="1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hidden="1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hidden="1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idden="1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hidden="1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hidden="1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hidden="1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hidden="1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1972.5</v>
      </c>
      <c r="W330" s="349">
        <f t="shared" si="17"/>
        <v>1980</v>
      </c>
      <c r="X330" s="36">
        <f>IFERROR(IF(W330=0,"",ROUNDUP(W330/H330,0)*0.02175),"")</f>
        <v>2.871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131.5</v>
      </c>
      <c r="W334" s="350">
        <f>IFERROR(W326/H326,"0")+IFERROR(W327/H327,"0")+IFERROR(W328/H328,"0")+IFERROR(W329/H329,"0")+IFERROR(W330/H330,"0")+IFERROR(W331/H331,"0")+IFERROR(W332/H332,"0")+IFERROR(W333/H333,"0")</f>
        <v>132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2.871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1972.5</v>
      </c>
      <c r="W335" s="350">
        <f>IFERROR(SUM(W326:W333),"0")</f>
        <v>1980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2000</v>
      </c>
      <c r="W337" s="349">
        <f>IFERROR(IF(V337="",0,CEILING((V337/$H337),1)*$H337),"")</f>
        <v>2010</v>
      </c>
      <c r="X337" s="36">
        <f>IFERROR(IF(W337=0,"",ROUNDUP(W337/H337,0)*0.02175),"")</f>
        <v>2.9144999999999999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133.33333333333334</v>
      </c>
      <c r="W340" s="350">
        <f>IFERROR(W337/H337,"0")+IFERROR(W338/H338,"0")+IFERROR(W339/H339,"0")</f>
        <v>134</v>
      </c>
      <c r="X340" s="350">
        <f>IFERROR(IF(X337="",0,X337),"0")+IFERROR(IF(X338="",0,X338),"0")+IFERROR(IF(X339="",0,X339),"0")</f>
        <v>2.9144999999999999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2000</v>
      </c>
      <c r="W341" s="350">
        <f>IFERROR(SUM(W337:W339),"0")</f>
        <v>2010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hidden="1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idden="1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hidden="1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idden="1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hidden="1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3972.5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3990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4099.62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4117.68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6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6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4249.62</v>
      </c>
      <c r="W519" s="350">
        <f>GrossWeightTotalR+PalletQtyTotalR*25</f>
        <v>4267.68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264.83333333333337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266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5.7854999999999999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3990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972,50"/>
        <filter val="131,50"/>
        <filter val="133,33"/>
        <filter val="2 000,00"/>
        <filter val="264,83"/>
        <filter val="3 972,50"/>
        <filter val="4 099,62"/>
        <filter val="4 249,62"/>
        <filter val="6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