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E1AD26-108A-41D6-B199-639FB8457F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V511" i="1"/>
  <c r="W510" i="1"/>
  <c r="X510" i="1" s="1"/>
  <c r="W509" i="1"/>
  <c r="X509" i="1" s="1"/>
  <c r="W508" i="1"/>
  <c r="X508" i="1" s="1"/>
  <c r="W507" i="1"/>
  <c r="X507" i="1" s="1"/>
  <c r="W506" i="1"/>
  <c r="N506" i="1"/>
  <c r="V504" i="1"/>
  <c r="V503" i="1"/>
  <c r="W502" i="1"/>
  <c r="X502" i="1" s="1"/>
  <c r="W501" i="1"/>
  <c r="X501" i="1" s="1"/>
  <c r="W500" i="1"/>
  <c r="X500" i="1" s="1"/>
  <c r="W499" i="1"/>
  <c r="V497" i="1"/>
  <c r="W496" i="1"/>
  <c r="V496" i="1"/>
  <c r="X495" i="1"/>
  <c r="W495" i="1"/>
  <c r="X494" i="1"/>
  <c r="W494" i="1"/>
  <c r="X493" i="1"/>
  <c r="X496" i="1" s="1"/>
  <c r="W493" i="1"/>
  <c r="W497" i="1" s="1"/>
  <c r="V491" i="1"/>
  <c r="V490" i="1"/>
  <c r="W489" i="1"/>
  <c r="X489" i="1" s="1"/>
  <c r="W488" i="1"/>
  <c r="X488" i="1" s="1"/>
  <c r="W487" i="1"/>
  <c r="X487" i="1" s="1"/>
  <c r="W486" i="1"/>
  <c r="X486" i="1" s="1"/>
  <c r="W485" i="1"/>
  <c r="V481" i="1"/>
  <c r="W480" i="1"/>
  <c r="V480" i="1"/>
  <c r="X479" i="1"/>
  <c r="X480" i="1" s="1"/>
  <c r="W479" i="1"/>
  <c r="W481" i="1" s="1"/>
  <c r="V477" i="1"/>
  <c r="V476" i="1"/>
  <c r="W475" i="1"/>
  <c r="X475" i="1" s="1"/>
  <c r="N475" i="1"/>
  <c r="X474" i="1"/>
  <c r="W474" i="1"/>
  <c r="N474" i="1"/>
  <c r="W473" i="1"/>
  <c r="N473" i="1"/>
  <c r="V471" i="1"/>
  <c r="V470" i="1"/>
  <c r="W469" i="1"/>
  <c r="X469" i="1" s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W470" i="1" s="1"/>
  <c r="N464" i="1"/>
  <c r="V462" i="1"/>
  <c r="V461" i="1"/>
  <c r="X460" i="1"/>
  <c r="W460" i="1"/>
  <c r="N460" i="1"/>
  <c r="W459" i="1"/>
  <c r="N459" i="1"/>
  <c r="V457" i="1"/>
  <c r="V456" i="1"/>
  <c r="W455" i="1"/>
  <c r="X455" i="1" s="1"/>
  <c r="W454" i="1"/>
  <c r="X454" i="1" s="1"/>
  <c r="N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V441" i="1"/>
  <c r="V440" i="1"/>
  <c r="W439" i="1"/>
  <c r="N439" i="1"/>
  <c r="V437" i="1"/>
  <c r="V436" i="1"/>
  <c r="W435" i="1"/>
  <c r="N435" i="1"/>
  <c r="V433" i="1"/>
  <c r="V432" i="1"/>
  <c r="W431" i="1"/>
  <c r="X431" i="1" s="1"/>
  <c r="N431" i="1"/>
  <c r="X430" i="1"/>
  <c r="X432" i="1" s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X420" i="1"/>
  <c r="W420" i="1"/>
  <c r="N420" i="1"/>
  <c r="V418" i="1"/>
  <c r="W417" i="1"/>
  <c r="V417" i="1"/>
  <c r="X416" i="1"/>
  <c r="W416" i="1"/>
  <c r="N416" i="1"/>
  <c r="W415" i="1"/>
  <c r="N415" i="1"/>
  <c r="V412" i="1"/>
  <c r="V411" i="1"/>
  <c r="W410" i="1"/>
  <c r="X410" i="1" s="1"/>
  <c r="N410" i="1"/>
  <c r="W409" i="1"/>
  <c r="X409" i="1" s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W401" i="1" s="1"/>
  <c r="N397" i="1"/>
  <c r="V395" i="1"/>
  <c r="V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N376" i="1"/>
  <c r="V372" i="1"/>
  <c r="V371" i="1"/>
  <c r="W370" i="1"/>
  <c r="N370" i="1"/>
  <c r="V368" i="1"/>
  <c r="V367" i="1"/>
  <c r="W366" i="1"/>
  <c r="X366" i="1" s="1"/>
  <c r="N366" i="1"/>
  <c r="X365" i="1"/>
  <c r="W365" i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W360" i="1" s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V347" i="1"/>
  <c r="W346" i="1"/>
  <c r="V346" i="1"/>
  <c r="X345" i="1"/>
  <c r="X346" i="1" s="1"/>
  <c r="W345" i="1"/>
  <c r="W347" i="1" s="1"/>
  <c r="N345" i="1"/>
  <c r="V343" i="1"/>
  <c r="V342" i="1"/>
  <c r="W341" i="1"/>
  <c r="X341" i="1" s="1"/>
  <c r="N341" i="1"/>
  <c r="W340" i="1"/>
  <c r="W343" i="1" s="1"/>
  <c r="V338" i="1"/>
  <c r="V337" i="1"/>
  <c r="W336" i="1"/>
  <c r="X336" i="1" s="1"/>
  <c r="N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W318" i="1" s="1"/>
  <c r="N317" i="1"/>
  <c r="V315" i="1"/>
  <c r="V314" i="1"/>
  <c r="W313" i="1"/>
  <c r="W314" i="1" s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W283" i="1" s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N162" i="1"/>
  <c r="W161" i="1"/>
  <c r="W163" i="1" s="1"/>
  <c r="N161" i="1"/>
  <c r="V159" i="1"/>
  <c r="V158" i="1"/>
  <c r="W157" i="1"/>
  <c r="X157" i="1" s="1"/>
  <c r="N157" i="1"/>
  <c r="W156" i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G523" i="1" s="1"/>
  <c r="N136" i="1"/>
  <c r="V132" i="1"/>
  <c r="V131" i="1"/>
  <c r="W130" i="1"/>
  <c r="X130" i="1" s="1"/>
  <c r="N130" i="1"/>
  <c r="X129" i="1"/>
  <c r="W129" i="1"/>
  <c r="N129" i="1"/>
  <c r="W128" i="1"/>
  <c r="N128" i="1"/>
  <c r="W127" i="1"/>
  <c r="X127" i="1" s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X118" i="1"/>
  <c r="W118" i="1"/>
  <c r="N118" i="1"/>
  <c r="W117" i="1"/>
  <c r="X117" i="1" s="1"/>
  <c r="W116" i="1"/>
  <c r="W123" i="1" s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N105" i="1"/>
  <c r="W104" i="1"/>
  <c r="W113" i="1" s="1"/>
  <c r="N104" i="1"/>
  <c r="V102" i="1"/>
  <c r="V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1" i="1" s="1"/>
  <c r="N93" i="1"/>
  <c r="V91" i="1"/>
  <c r="V90" i="1"/>
  <c r="W89" i="1"/>
  <c r="X89" i="1" s="1"/>
  <c r="N89" i="1"/>
  <c r="X88" i="1"/>
  <c r="W88" i="1"/>
  <c r="N88" i="1"/>
  <c r="W87" i="1"/>
  <c r="N87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N27" i="1"/>
  <c r="W26" i="1"/>
  <c r="X26" i="1" s="1"/>
  <c r="V24" i="1"/>
  <c r="V23" i="1"/>
  <c r="W22" i="1"/>
  <c r="W23" i="1" s="1"/>
  <c r="N22" i="1"/>
  <c r="H10" i="1"/>
  <c r="A9" i="1"/>
  <c r="A10" i="1" s="1"/>
  <c r="D7" i="1"/>
  <c r="O6" i="1"/>
  <c r="N2" i="1"/>
  <c r="W32" i="1" l="1"/>
  <c r="X35" i="1"/>
  <c r="X36" i="1" s="1"/>
  <c r="W36" i="1"/>
  <c r="X39" i="1"/>
  <c r="X40" i="1" s="1"/>
  <c r="W40" i="1"/>
  <c r="X43" i="1"/>
  <c r="X44" i="1" s="1"/>
  <c r="W44" i="1"/>
  <c r="W52" i="1"/>
  <c r="D523" i="1"/>
  <c r="W90" i="1"/>
  <c r="W197" i="1"/>
  <c r="E523" i="1"/>
  <c r="X190" i="1"/>
  <c r="X337" i="1"/>
  <c r="X427" i="1"/>
  <c r="V517" i="1"/>
  <c r="W33" i="1"/>
  <c r="X86" i="1"/>
  <c r="W91" i="1"/>
  <c r="X104" i="1"/>
  <c r="W114" i="1"/>
  <c r="W132" i="1"/>
  <c r="H523" i="1"/>
  <c r="I523" i="1"/>
  <c r="X161" i="1"/>
  <c r="W164" i="1"/>
  <c r="W170" i="1"/>
  <c r="W190" i="1"/>
  <c r="X193" i="1"/>
  <c r="W198" i="1"/>
  <c r="W242" i="1"/>
  <c r="W299" i="1"/>
  <c r="P523" i="1"/>
  <c r="W338" i="1"/>
  <c r="X358" i="1"/>
  <c r="X360" i="1" s="1"/>
  <c r="W367" i="1"/>
  <c r="W395" i="1"/>
  <c r="X397" i="1"/>
  <c r="X401" i="1" s="1"/>
  <c r="W432" i="1"/>
  <c r="T523" i="1"/>
  <c r="X456" i="1"/>
  <c r="X464" i="1"/>
  <c r="X470" i="1" s="1"/>
  <c r="F9" i="1"/>
  <c r="J9" i="1"/>
  <c r="F10" i="1"/>
  <c r="X22" i="1"/>
  <c r="X23" i="1" s="1"/>
  <c r="V513" i="1"/>
  <c r="X27" i="1"/>
  <c r="X32" i="1" s="1"/>
  <c r="C523" i="1"/>
  <c r="X50" i="1"/>
  <c r="X51" i="1" s="1"/>
  <c r="W51" i="1"/>
  <c r="X55" i="1"/>
  <c r="X59" i="1" s="1"/>
  <c r="W59" i="1"/>
  <c r="X63" i="1"/>
  <c r="X83" i="1" s="1"/>
  <c r="W84" i="1"/>
  <c r="X87" i="1"/>
  <c r="X90" i="1" s="1"/>
  <c r="X93" i="1"/>
  <c r="X101" i="1" s="1"/>
  <c r="W102" i="1"/>
  <c r="X105" i="1"/>
  <c r="X116" i="1"/>
  <c r="X123" i="1" s="1"/>
  <c r="W124" i="1"/>
  <c r="F523" i="1"/>
  <c r="X128" i="1"/>
  <c r="X131" i="1" s="1"/>
  <c r="W131" i="1"/>
  <c r="X136" i="1"/>
  <c r="X139" i="1" s="1"/>
  <c r="W139" i="1"/>
  <c r="X143" i="1"/>
  <c r="X152" i="1" s="1"/>
  <c r="W152" i="1"/>
  <c r="X156" i="1"/>
  <c r="X158" i="1" s="1"/>
  <c r="W159" i="1"/>
  <c r="X162" i="1"/>
  <c r="X163" i="1" s="1"/>
  <c r="X166" i="1"/>
  <c r="X170" i="1" s="1"/>
  <c r="W171" i="1"/>
  <c r="W191" i="1"/>
  <c r="X194" i="1"/>
  <c r="X197" i="1" s="1"/>
  <c r="W208" i="1"/>
  <c r="X215" i="1"/>
  <c r="X221" i="1" s="1"/>
  <c r="W221" i="1"/>
  <c r="X225" i="1"/>
  <c r="X241" i="1" s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11" i="1"/>
  <c r="X355" i="1"/>
  <c r="H9" i="1"/>
  <c r="B523" i="1"/>
  <c r="W515" i="1"/>
  <c r="W514" i="1"/>
  <c r="W24" i="1"/>
  <c r="W60" i="1"/>
  <c r="W83" i="1"/>
  <c r="W140" i="1"/>
  <c r="W153" i="1"/>
  <c r="W158" i="1"/>
  <c r="W222" i="1"/>
  <c r="M523" i="1"/>
  <c r="W241" i="1"/>
  <c r="W271" i="1"/>
  <c r="W277" i="1"/>
  <c r="W282" i="1"/>
  <c r="X279" i="1"/>
  <c r="X282" i="1" s="1"/>
  <c r="W315" i="1"/>
  <c r="W319" i="1"/>
  <c r="W331" i="1"/>
  <c r="W337" i="1"/>
  <c r="W342" i="1"/>
  <c r="W355" i="1"/>
  <c r="W361" i="1"/>
  <c r="W368" i="1"/>
  <c r="W371" i="1"/>
  <c r="X370" i="1"/>
  <c r="X371" i="1" s="1"/>
  <c r="W372" i="1"/>
  <c r="R523" i="1"/>
  <c r="W379" i="1"/>
  <c r="X376" i="1"/>
  <c r="X378" i="1" s="1"/>
  <c r="W402" i="1"/>
  <c r="W405" i="1"/>
  <c r="X404" i="1"/>
  <c r="X405" i="1" s="1"/>
  <c r="W406" i="1"/>
  <c r="W411" i="1"/>
  <c r="X408" i="1"/>
  <c r="X411" i="1" s="1"/>
  <c r="W457" i="1"/>
  <c r="W462" i="1"/>
  <c r="X459" i="1"/>
  <c r="X461" i="1" s="1"/>
  <c r="W477" i="1"/>
  <c r="U523" i="1"/>
  <c r="W490" i="1"/>
  <c r="X485" i="1"/>
  <c r="X490" i="1" s="1"/>
  <c r="W491" i="1"/>
  <c r="W503" i="1"/>
  <c r="X499" i="1"/>
  <c r="X503" i="1" s="1"/>
  <c r="X313" i="1"/>
  <c r="X314" i="1" s="1"/>
  <c r="X317" i="1"/>
  <c r="X318" i="1" s="1"/>
  <c r="X323" i="1"/>
  <c r="X331" i="1" s="1"/>
  <c r="W332" i="1"/>
  <c r="X340" i="1"/>
  <c r="X342" i="1" s="1"/>
  <c r="Q523" i="1"/>
  <c r="W356" i="1"/>
  <c r="X363" i="1"/>
  <c r="X367" i="1" s="1"/>
  <c r="W378" i="1"/>
  <c r="X394" i="1"/>
  <c r="W394" i="1"/>
  <c r="W412" i="1"/>
  <c r="S523" i="1"/>
  <c r="W418" i="1"/>
  <c r="X415" i="1"/>
  <c r="X417" i="1" s="1"/>
  <c r="W428" i="1"/>
  <c r="W427" i="1"/>
  <c r="W433" i="1"/>
  <c r="W436" i="1"/>
  <c r="X435" i="1"/>
  <c r="X436" i="1" s="1"/>
  <c r="W437" i="1"/>
  <c r="W440" i="1"/>
  <c r="X439" i="1"/>
  <c r="X440" i="1" s="1"/>
  <c r="W441" i="1"/>
  <c r="W461" i="1"/>
  <c r="W471" i="1"/>
  <c r="W476" i="1"/>
  <c r="X473" i="1"/>
  <c r="X476" i="1" s="1"/>
  <c r="W504" i="1"/>
  <c r="W512" i="1"/>
  <c r="W511" i="1"/>
  <c r="X506" i="1"/>
  <c r="X511" i="1" s="1"/>
  <c r="W456" i="1"/>
  <c r="X113" i="1" l="1"/>
  <c r="W517" i="1"/>
  <c r="W513" i="1"/>
  <c r="W516" i="1"/>
  <c r="X518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<sst xmlns="http://schemas.openxmlformats.org/spreadsheetml/2006/main" count="2206" uniqueCount="743">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</sst>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248" sqref="Z24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45390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Понедельник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0.54166666666666663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hidden="1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hidden="1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idden="1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0</v>
      </c>
      <c r="W113" s="347">
        <f>IFERROR(W104/H104,"0")+IFERROR(W105/H105,"0")+IFERROR(W106/H106,"0")+IFERROR(W107/H107,"0")+IFERROR(W108/H108,"0")+IFERROR(W109/H109,"0")+IFERROR(W110/H110,"0")+IFERROR(W111/H111,"0")+IFERROR(W112/H112,"0")</f>
        <v>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</v>
      </c>
      <c r="Y113" s="348"/>
      <c r="Z113" s="348"/>
    </row>
    <row r="114" spans="1:53" hidden="1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0</v>
      </c>
      <c r="W114" s="347">
        <f>IFERROR(SUM(W104:W112),"0")</f>
        <v>0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hidden="1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hidden="1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hidden="1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idden="1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hidden="1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hidden="1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0</v>
      </c>
      <c r="W152" s="347">
        <f>IFERROR(W143/H143,"0")+IFERROR(W144/H144,"0")+IFERROR(W145/H145,"0")+IFERROR(W146/H146,"0")+IFERROR(W147/H147,"0")+IFERROR(W148/H148,"0")+IFERROR(W149/H149,"0")+IFERROR(W150/H150,"0")+IFERROR(W151/H151,"0")</f>
        <v>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48"/>
      <c r="Z152" s="348"/>
    </row>
    <row r="153" spans="1:53" hidden="1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0</v>
      </c>
      <c r="W153" s="347">
        <f>IFERROR(SUM(W143:W151),"0")</f>
        <v>0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hidden="1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hidden="1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0</v>
      </c>
      <c r="W183" s="346">
        <f t="shared" si="9"/>
        <v>0</v>
      </c>
      <c r="X183" s="36" t="str">
        <f t="shared" ref="X183:X189" si="10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0</v>
      </c>
      <c r="W185" s="346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0</v>
      </c>
      <c r="W186" s="346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idden="1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48"/>
      <c r="Z190" s="348"/>
    </row>
    <row r="191" spans="1:53" hidden="1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0</v>
      </c>
      <c r="W191" s="347">
        <f>IFERROR(SUM(W173:W189),"0")</f>
        <v>0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hidden="1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hidden="1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idden="1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hidden="1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hidden="1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hidden="1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250</v>
      </c>
      <c r="W248" s="346">
        <f>IFERROR(IF(V248="",0,CEILING((V248/$H248),1)*$H248),"")</f>
        <v>252</v>
      </c>
      <c r="X248" s="36">
        <f>IFERROR(IF(W248=0,"",ROUNDUP(W248/H248,0)*0.00753),"")</f>
        <v>0.45180000000000003</v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150</v>
      </c>
      <c r="W249" s="346">
        <f>IFERROR(IF(V249="",0,CEILING((V249/$H249),1)*$H249),"")</f>
        <v>151.20000000000002</v>
      </c>
      <c r="X249" s="36">
        <f>IFERROR(IF(W249=0,"",ROUNDUP(W249/H249,0)*0.00753),"")</f>
        <v>0.27107999999999999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95.238095238095241</v>
      </c>
      <c r="W252" s="347">
        <f>IFERROR(W248/H248,"0")+IFERROR(W249/H249,"0")+IFERROR(W250/H250,"0")+IFERROR(W251/H251,"0")</f>
        <v>96</v>
      </c>
      <c r="X252" s="347">
        <f>IFERROR(IF(X248="",0,X248),"0")+IFERROR(IF(X249="",0,X249),"0")+IFERROR(IF(X250="",0,X250),"0")+IFERROR(IF(X251="",0,X251),"0")</f>
        <v>0.72287999999999997</v>
      </c>
      <c r="Y252" s="348"/>
      <c r="Z252" s="348"/>
    </row>
    <row r="253" spans="1:53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400</v>
      </c>
      <c r="W253" s="347">
        <f>IFERROR(SUM(W248:W251),"0")</f>
        <v>403.20000000000005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hidden="1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idden="1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0</v>
      </c>
      <c r="W270" s="347">
        <f>IFERROR(W267/H267,"0")+IFERROR(W268/H268,"0")+IFERROR(W269/H269,"0")</f>
        <v>0</v>
      </c>
      <c r="X270" s="347">
        <f>IFERROR(IF(X267="",0,X267),"0")+IFERROR(IF(X268="",0,X268),"0")+IFERROR(IF(X269="",0,X269),"0")</f>
        <v>0</v>
      </c>
      <c r="Y270" s="348"/>
      <c r="Z270" s="348"/>
    </row>
    <row r="271" spans="1:53" hidden="1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0</v>
      </c>
      <c r="W271" s="347">
        <f>IFERROR(SUM(W267:W269),"0")</f>
        <v>0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hidden="1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hidden="1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hidden="1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hidden="1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2100</v>
      </c>
      <c r="W324" s="346">
        <f t="shared" si="17"/>
        <v>2100</v>
      </c>
      <c r="X324" s="36">
        <f>IFERROR(IF(W324=0,"",ROUNDUP(W324/H324,0)*0.02175),"")</f>
        <v>3.0449999999999999</v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0</v>
      </c>
      <c r="W325" s="346">
        <f t="shared" si="17"/>
        <v>0</v>
      </c>
      <c r="X325" s="36" t="str">
        <f>IFERROR(IF(W325=0,"",ROUNDUP(W325/H325,0)*0.02175),"")</f>
        <v/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3500</v>
      </c>
      <c r="W327" s="346">
        <f t="shared" si="17"/>
        <v>3510</v>
      </c>
      <c r="X327" s="36">
        <f>IFERROR(IF(W327=0,"",ROUNDUP(W327/H327,0)*0.02175),"")</f>
        <v>5.0894999999999992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373.33333333333337</v>
      </c>
      <c r="W331" s="347">
        <f>IFERROR(W323/H323,"0")+IFERROR(W324/H324,"0")+IFERROR(W325/H325,"0")+IFERROR(W326/H326,"0")+IFERROR(W327/H327,"0")+IFERROR(W328/H328,"0")+IFERROR(W329/H329,"0")+IFERROR(W330/H330,"0")</f>
        <v>374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8.1344999999999992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5600</v>
      </c>
      <c r="W332" s="347">
        <f>IFERROR(SUM(W323:W330),"0")</f>
        <v>5610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2100</v>
      </c>
      <c r="W334" s="346">
        <f>IFERROR(IF(V334="",0,CEILING((V334/$H334),1)*$H334),"")</f>
        <v>2100</v>
      </c>
      <c r="X334" s="36">
        <f>IFERROR(IF(W334=0,"",ROUNDUP(W334/H334,0)*0.02175),"")</f>
        <v>3.0449999999999999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140</v>
      </c>
      <c r="W337" s="347">
        <f>IFERROR(W334/H334,"0")+IFERROR(W335/H335,"0")+IFERROR(W336/H336,"0")</f>
        <v>140</v>
      </c>
      <c r="X337" s="347">
        <f>IFERROR(IF(X334="",0,X334),"0")+IFERROR(IF(X335="",0,X335),"0")+IFERROR(IF(X336="",0,X336),"0")</f>
        <v>3.0449999999999999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2100</v>
      </c>
      <c r="W338" s="347">
        <f>IFERROR(SUM(W334:W336),"0")</f>
        <v>2100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hidden="1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hidden="1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hidden="1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50</v>
      </c>
      <c r="W358" s="346">
        <f>IFERROR(IF(V358="",0,CEILING((V358/$H358),1)*$H358),"")</f>
        <v>52.56</v>
      </c>
      <c r="X358" s="36">
        <f>IFERROR(IF(W358=0,"",ROUNDUP(W358/H358,0)*0.00753),"")</f>
        <v>9.0359999999999996E-2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11.415525114155251</v>
      </c>
      <c r="W360" s="347">
        <f>IFERROR(W358/H358,"0")+IFERROR(W359/H359,"0")</f>
        <v>12</v>
      </c>
      <c r="X360" s="347">
        <f>IFERROR(IF(X358="",0,X358),"0")+IFERROR(IF(X359="",0,X359),"0")</f>
        <v>9.0359999999999996E-2</v>
      </c>
      <c r="Y360" s="348"/>
      <c r="Z360" s="348"/>
    </row>
    <row r="361" spans="1:53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50</v>
      </c>
      <c r="W361" s="347">
        <f>IFERROR(SUM(W358:W359),"0")</f>
        <v>52.56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350</v>
      </c>
      <c r="W363" s="346">
        <f>IFERROR(IF(V363="",0,CEILING((V363/$H363),1)*$H363),"")</f>
        <v>351</v>
      </c>
      <c r="X363" s="36">
        <f>IFERROR(IF(W363=0,"",ROUNDUP(W363/H363,0)*0.02175),"")</f>
        <v>0.9787499999999999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44.871794871794876</v>
      </c>
      <c r="W367" s="347">
        <f>IFERROR(W363/H363,"0")+IFERROR(W364/H364,"0")+IFERROR(W365/H365,"0")+IFERROR(W366/H366,"0")</f>
        <v>45</v>
      </c>
      <c r="X367" s="347">
        <f>IFERROR(IF(X363="",0,X363),"0")+IFERROR(IF(X364="",0,X364),"0")+IFERROR(IF(X365="",0,X365),"0")+IFERROR(IF(X366="",0,X366),"0")</f>
        <v>0.9787499999999999</v>
      </c>
      <c r="Y367" s="348"/>
      <c r="Z367" s="348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350</v>
      </c>
      <c r="W368" s="347">
        <f>IFERROR(SUM(W363:W366),"0")</f>
        <v>351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hidden="1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hidden="1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idden="1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hidden="1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hidden="1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0</v>
      </c>
      <c r="W446" s="346">
        <f t="shared" si="21"/>
        <v>0</v>
      </c>
      <c r="X446" s="36" t="str">
        <f t="shared" si="22"/>
        <v/>
      </c>
      <c r="Y446" s="56"/>
      <c r="Z446" s="57"/>
      <c r="AD446" s="58"/>
      <c r="BA446" s="299" t="s">
        <v>1</v>
      </c>
    </row>
    <row r="447" spans="1:53" ht="27" hidden="1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idden="1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0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0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348"/>
      <c r="Z456" s="348"/>
    </row>
    <row r="457" spans="1:53" hidden="1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0</v>
      </c>
      <c r="W457" s="347">
        <f>IFERROR(SUM(W445:W455),"0")</f>
        <v>0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hidden="1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hidden="1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hidden="1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hidden="1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hidden="1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0</v>
      </c>
      <c r="W470" s="347">
        <f>IFERROR(W464/H464,"0")+IFERROR(W465/H465,"0")+IFERROR(W466/H466,"0")+IFERROR(W467/H467,"0")+IFERROR(W468/H468,"0")+IFERROR(W469/H469,"0")</f>
        <v>0</v>
      </c>
      <c r="X470" s="347">
        <f>IFERROR(IF(X464="",0,X464),"0")+IFERROR(IF(X465="",0,X465),"0")+IFERROR(IF(X466="",0,X466),"0")+IFERROR(IF(X467="",0,X467),"0")+IFERROR(IF(X468="",0,X468),"0")+IFERROR(IF(X469="",0,X469),"0")</f>
        <v>0</v>
      </c>
      <c r="Y470" s="348"/>
      <c r="Z470" s="348"/>
    </row>
    <row r="471" spans="1:53" hidden="1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0</v>
      </c>
      <c r="W471" s="347">
        <f>IFERROR(SUM(W464:W469),"0")</f>
        <v>0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hidden="1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hidden="1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hidden="1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hidden="1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hidden="1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300</v>
      </c>
      <c r="W506" s="346">
        <f>IFERROR(IF(V506="",0,CEILING((V506/$H506),1)*$H506),"")</f>
        <v>304.2</v>
      </c>
      <c r="X506" s="36">
        <f>IFERROR(IF(W506=0,"",ROUNDUP(W506/H506,0)*0.02175),"")</f>
        <v>0.84824999999999995</v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38.46153846153846</v>
      </c>
      <c r="W511" s="347">
        <f>IFERROR(W506/H506,"0")+IFERROR(W507/H507,"0")+IFERROR(W508/H508,"0")+IFERROR(W509/H509,"0")+IFERROR(W510/H510,"0")</f>
        <v>39</v>
      </c>
      <c r="X511" s="347">
        <f>IFERROR(IF(X506="",0,X506),"0")+IFERROR(IF(X507="",0,X507),"0")+IFERROR(IF(X508="",0,X508),"0")+IFERROR(IF(X509="",0,X509),"0")+IFERROR(IF(X510="",0,X510),"0")</f>
        <v>0.84824999999999995</v>
      </c>
      <c r="Y511" s="348"/>
      <c r="Z511" s="348"/>
    </row>
    <row r="512" spans="1:53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300</v>
      </c>
      <c r="W512" s="347">
        <f>IFERROR(SUM(W506:W510),"0")</f>
        <v>304.2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8800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8820.9600000000009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9120.4450097847348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9142.4159999999993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13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13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9445.4450097847348</v>
      </c>
      <c r="W516" s="347">
        <f>GrossWeightTotalR+PalletQtyTotalR*25</f>
        <v>9467.4159999999993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703.32028701891727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706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13.819739999999999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0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0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403.20000000000005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7710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403.56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0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304.2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1,42"/>
        <filter val="13"/>
        <filter val="140,00"/>
        <filter val="150,00"/>
        <filter val="2 100,00"/>
        <filter val="250,00"/>
        <filter val="3 500,00"/>
        <filter val="300,00"/>
        <filter val="350,00"/>
        <filter val="373,33"/>
        <filter val="38,46"/>
        <filter val="400,00"/>
        <filter val="44,87"/>
        <filter val="5 600,00"/>
        <filter val="50,00"/>
        <filter val="703,32"/>
        <filter val="8 800,00"/>
        <filter val="9 120,45"/>
        <filter val="9 445,45"/>
        <filter val="95,24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