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28C1545C-D2FC-46BC-98BF-1FF264ADFD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1" i="1" l="1"/>
  <c r="E111" i="1"/>
  <c r="F93" i="1"/>
  <c r="E93" i="1"/>
  <c r="F92" i="1"/>
  <c r="F88" i="1"/>
  <c r="E88" i="1"/>
  <c r="F86" i="1"/>
  <c r="E86" i="1"/>
  <c r="F15" i="1"/>
  <c r="E15" i="1"/>
  <c r="F12" i="1"/>
  <c r="E12" i="1"/>
  <c r="F11" i="1"/>
  <c r="E11" i="1"/>
  <c r="P6" i="1" l="1"/>
  <c r="P7" i="1"/>
  <c r="P8" i="1"/>
  <c r="P9" i="1"/>
  <c r="Q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Q29" i="1" s="1"/>
  <c r="P30" i="1"/>
  <c r="Q30" i="1" s="1"/>
  <c r="P31" i="1"/>
  <c r="Q31" i="1" s="1"/>
  <c r="P32" i="1"/>
  <c r="Q32" i="1" s="1"/>
  <c r="P33" i="1"/>
  <c r="P34" i="1"/>
  <c r="P35" i="1"/>
  <c r="Q35" i="1" s="1"/>
  <c r="P36" i="1"/>
  <c r="P37" i="1"/>
  <c r="P38" i="1"/>
  <c r="Q38" i="1" s="1"/>
  <c r="P39" i="1"/>
  <c r="P40" i="1"/>
  <c r="P41" i="1"/>
  <c r="Q41" i="1" s="1"/>
  <c r="P42" i="1"/>
  <c r="P43" i="1"/>
  <c r="P44" i="1"/>
  <c r="P45" i="1"/>
  <c r="Q45" i="1" s="1"/>
  <c r="P46" i="1"/>
  <c r="Q46" i="1" s="1"/>
  <c r="P47" i="1"/>
  <c r="P48" i="1"/>
  <c r="P49" i="1"/>
  <c r="P50" i="1"/>
  <c r="Q50" i="1" s="1"/>
  <c r="P51" i="1"/>
  <c r="P52" i="1"/>
  <c r="Q52" i="1" s="1"/>
  <c r="P53" i="1"/>
  <c r="P54" i="1"/>
  <c r="P55" i="1"/>
  <c r="Q55" i="1" s="1"/>
  <c r="P56" i="1"/>
  <c r="Q56" i="1" s="1"/>
  <c r="P57" i="1"/>
  <c r="Q57" i="1" s="1"/>
  <c r="P58" i="1"/>
  <c r="Q58" i="1" s="1"/>
  <c r="P59" i="1"/>
  <c r="P60" i="1"/>
  <c r="Q60" i="1" s="1"/>
  <c r="P61" i="1"/>
  <c r="P62" i="1"/>
  <c r="P63" i="1"/>
  <c r="P64" i="1"/>
  <c r="Q64" i="1" s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Q82" i="1" s="1"/>
  <c r="P83" i="1"/>
  <c r="P84" i="1"/>
  <c r="P85" i="1"/>
  <c r="P86" i="1"/>
  <c r="P87" i="1"/>
  <c r="P88" i="1"/>
  <c r="Q88" i="1" s="1"/>
  <c r="P89" i="1"/>
  <c r="P90" i="1"/>
  <c r="Q90" i="1" s="1"/>
  <c r="P91" i="1"/>
  <c r="P92" i="1"/>
  <c r="P93" i="1"/>
  <c r="P94" i="1"/>
  <c r="P95" i="1"/>
  <c r="P96" i="1"/>
  <c r="Q96" i="1" s="1"/>
  <c r="P97" i="1"/>
  <c r="P98" i="1"/>
  <c r="P99" i="1"/>
  <c r="P100" i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Q120" i="1" s="1"/>
  <c r="P121" i="1"/>
  <c r="P122" i="1"/>
  <c r="P12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T123" i="1"/>
  <c r="U123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T109" i="1"/>
  <c r="U109" i="1"/>
  <c r="T107" i="1"/>
  <c r="U107" i="1"/>
  <c r="T105" i="1"/>
  <c r="U105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6" i="1"/>
  <c r="K5" i="1"/>
  <c r="AC5" i="1"/>
  <c r="P5" i="1"/>
  <c r="T122" i="1"/>
  <c r="U122" i="1"/>
  <c r="T120" i="1"/>
  <c r="U120" i="1"/>
  <c r="T118" i="1"/>
  <c r="U118" i="1"/>
  <c r="T116" i="1"/>
  <c r="U116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</calcChain>
</file>

<file path=xl/sharedStrings.xml><?xml version="1.0" encoding="utf-8"?>
<sst xmlns="http://schemas.openxmlformats.org/spreadsheetml/2006/main" count="434" uniqueCount="189">
  <si>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</si>
  <si>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</si>
  <si>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</si>
  <si>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</si>
  <si>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</si>
  <si>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</si>
  <si>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</si>
  <si>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</si>
  <si>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</si>
  <si>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</si>
  <si>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</si>
  <si>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</si>
  <si>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</si>
  <si>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</si>
  <si>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</si>
  <si>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</si>
  <si>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</si>
  <si>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</si>
  <si>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</si>
  <si>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</si>
  <si>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</si>
  <si>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</si>
  <si>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</si>
  <si>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</t>
  </si>
  <si>
    <t>28,03,</t>
  </si>
  <si>
    <t>27,03,</t>
  </si>
  <si>
    <t>21,03,</t>
  </si>
  <si>
    <t>20,03,</t>
  </si>
  <si>
    <t>14,03,</t>
  </si>
  <si>
    <t>13,03,</t>
  </si>
  <si>
    <t>07,03,</t>
  </si>
  <si>
    <t>шт</t>
  </si>
  <si>
    <t>не в матрице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</si>
  <si>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</si>
  <si>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</si>
  <si>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</si>
  <si>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</si>
  <si>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</si>
  <si>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</si>
  <si>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</si>
  <si>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</si>
  <si>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</si>
  <si>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</si>
  <si>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</si>
  <si>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</si>
  <si>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</si>
  <si>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</si>
  <si>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</si>
  <si>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нужно увеличить продажи</t>
  </si>
  <si>
    <t>047  Кол Баварская, белков.обол. в термоусад. пакете 0.17 кг, ТМ Стародворье  ПОКОМ</t>
  </si>
  <si>
    <t>необходимо увеличить продажи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</si>
  <si>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</si>
  <si>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</si>
  <si>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</si>
  <si>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</si>
  <si>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</si>
  <si>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</si>
  <si>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</si>
  <si>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</si>
  <si>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</si>
  <si>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</si>
  <si>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</si>
  <si>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</si>
  <si>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</si>
  <si>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</si>
  <si>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</si>
  <si>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</si>
  <si>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</si>
  <si>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</si>
  <si>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</si>
  <si>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</si>
  <si>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</si>
  <si>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</si>
  <si>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</si>
  <si>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</si>
  <si>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</si>
  <si>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</si>
  <si>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</si>
  <si>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</si>
  <si>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</si>
  <si>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</si>
  <si>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</si>
  <si>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</si>
  <si>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</si>
  <si>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</si>
  <si>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</si>
  <si>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</si>
  <si>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</si>
  <si>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</si>
  <si>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</si>
  <si>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</si>
  <si>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</si>
  <si>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</si>
  <si>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</si>
  <si>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</si>
  <si>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</si>
  <si>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</si>
  <si>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</si>
  <si>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</si>
  <si>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</si>
  <si>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</si>
  <si>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</si>
  <si>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</si>
  <si>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</si>
  <si>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</si>
  <si>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</si>
  <si>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</si>
  <si>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</si>
  <si>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</si>
  <si>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</si>
  <si>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</si>
  <si>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</si>
  <si>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</si>
  <si>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</si>
  <si>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</si>
  <si>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</si>
  <si>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</si>
  <si>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</si>
  <si>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</si>
  <si>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</si>
  <si>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</si>
  <si>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</si>
  <si>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</si>
  <si>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</si>
  <si>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</si>
  <si>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</si>
  <si>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</si>
  <si>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</si>
  <si>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</si>
  <si>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</si>
  <si>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</si>
  <si>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</si>
  <si>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</si>
  <si>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</si>
  <si>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</si>
  <si>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</si>
  <si>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</si>
  <si>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</si>
  <si>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</si>
  <si>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</si>
  <si>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</si>
  <si>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</si>
  <si>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то же что 406 / необходимо увеличить продажи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</si>
  <si>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</si>
  <si>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</si>
  <si>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</si>
  <si>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</si>
  <si>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</si>
  <si>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</si>
  <si>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</si>
  <si>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</si>
  <si>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</si>
  <si>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</si>
  <si>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</si>
  <si>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</si>
  <si>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</si>
  <si>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</si>
  <si>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</si>
  <si>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</si>
  <si>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</si>
  <si>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</si>
  <si>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</si>
  <si>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</si>
  <si>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</si>
  <si>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</si>
  <si>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</si>
  <si>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</si>
  <si>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</si>
  <si>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</si>
  <si>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</si>
  <si>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</si>
  <si>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</si>
  <si>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</si>
  <si>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</si>
  <si>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</si>
  <si>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</si>
  <si>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</si>
  <si>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</si>
  <si>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</si>
  <si>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</si>
  <si>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</si>
  <si>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</si>
  <si>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</si>
  <si>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</si>
  <si>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перемещение / нужно увеличить продажи</t>
  </si>
  <si>
    <t>то же что 399 / необходимо увеличить продажи</t>
  </si>
  <si>
    <t>то же что 482 / необходимо увеличить продажи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</si>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</sst>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5" sqref="AG1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3" width="0.5703125" customWidth="1"/>
    <col min="14" max="18" width="6.85546875" customWidth="1"/>
    <col min="19" max="19" width="21.85546875" customWidth="1"/>
    <col min="20" max="21" width="4.28515625" customWidth="1"/>
    <col min="22" max="27" width="6.7109375" customWidth="1"/>
    <col min="28" max="28" width="28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187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18135.178999999996</v>
      </c>
      <c r="F5" s="4">
        <f>SUM(F6:F496)</f>
        <v>18776.916000000001</v>
      </c>
      <c r="G5" s="6"/>
      <c r="H5" s="1"/>
      <c r="I5" s="1"/>
      <c r="J5" s="4">
        <f t="shared" ref="J5:R5" si="0">SUM(J6:J496)</f>
        <v>18401.083000000002</v>
      </c>
      <c r="K5" s="4">
        <f t="shared" si="0"/>
        <v>-265.90399999999966</v>
      </c>
      <c r="L5" s="4">
        <f t="shared" si="0"/>
        <v>0</v>
      </c>
      <c r="M5" s="4">
        <f t="shared" si="0"/>
        <v>0</v>
      </c>
      <c r="N5" s="4">
        <f t="shared" si="0"/>
        <v>5208.2533199999998</v>
      </c>
      <c r="O5" s="4">
        <f t="shared" si="0"/>
        <v>14210.662099999998</v>
      </c>
      <c r="P5" s="4">
        <f t="shared" si="0"/>
        <v>3627.0358000000015</v>
      </c>
      <c r="Q5" s="4">
        <f t="shared" si="0"/>
        <v>9192.1807199999985</v>
      </c>
      <c r="R5" s="4">
        <f t="shared" si="0"/>
        <v>0</v>
      </c>
      <c r="S5" s="1"/>
      <c r="T5" s="1"/>
      <c r="U5" s="1"/>
      <c r="V5" s="4">
        <f t="shared" ref="V5:AA5" si="1">SUM(V6:V496)</f>
        <v>3594.9472000000001</v>
      </c>
      <c r="W5" s="4">
        <f t="shared" si="1"/>
        <v>3473.5443999999989</v>
      </c>
      <c r="X5" s="4">
        <f t="shared" si="1"/>
        <v>3551.4723999999992</v>
      </c>
      <c r="Y5" s="4">
        <f t="shared" si="1"/>
        <v>3142.1512000000007</v>
      </c>
      <c r="Z5" s="4">
        <f t="shared" si="1"/>
        <v>3238.0847999999992</v>
      </c>
      <c r="AA5" s="4">
        <f t="shared" si="1"/>
        <v>3465.8837999999996</v>
      </c>
      <c r="AB5" s="1"/>
      <c r="AC5" s="4">
        <f>SUM(AC6:AC496)</f>
        <v>8118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50.097999999999999</v>
      </c>
      <c r="D6" s="1">
        <v>211.40100000000001</v>
      </c>
      <c r="E6" s="1">
        <v>131.49199999999999</v>
      </c>
      <c r="F6" s="1">
        <v>96.884</v>
      </c>
      <c r="G6" s="6">
        <v>1</v>
      </c>
      <c r="H6" s="1">
        <v>50</v>
      </c>
      <c r="I6" s="1" t="s">
        <v>35</v>
      </c>
      <c r="J6" s="1">
        <v>124.864</v>
      </c>
      <c r="K6" s="1">
        <f t="shared" ref="K6:K34" si="2">E6-J6</f>
        <v>6.6279999999999859</v>
      </c>
      <c r="L6" s="1"/>
      <c r="M6" s="1"/>
      <c r="N6" s="1">
        <v>65.147599999999912</v>
      </c>
      <c r="O6" s="1">
        <v>74.403000000000134</v>
      </c>
      <c r="P6" s="1">
        <f t="shared" ref="P6:P67" si="3">E6/5</f>
        <v>26.298399999999997</v>
      </c>
      <c r="Q6" s="5">
        <v>80</v>
      </c>
      <c r="R6" s="5"/>
      <c r="S6" s="1"/>
      <c r="T6" s="1">
        <f t="shared" ref="T6:T67" si="4">(F6+N6+O6+Q6)/P6</f>
        <v>12.032465853435953</v>
      </c>
      <c r="U6" s="1">
        <f t="shared" ref="U6:U67" si="5">(F6+N6+O6)/P6</f>
        <v>8.9904556931220174</v>
      </c>
      <c r="V6" s="1">
        <v>25.0656</v>
      </c>
      <c r="W6" s="1">
        <v>22.136399999999998</v>
      </c>
      <c r="X6" s="1">
        <v>21.264600000000002</v>
      </c>
      <c r="Y6" s="1">
        <v>21.363199999999999</v>
      </c>
      <c r="Z6" s="1">
        <v>19.291799999999999</v>
      </c>
      <c r="AA6" s="1">
        <v>18.738399999999999</v>
      </c>
      <c r="AB6" s="1"/>
      <c r="AC6" s="1">
        <f t="shared" ref="AC6:AC37" si="6">ROUND(Q6*G6,0)</f>
        <v>80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33.119</v>
      </c>
      <c r="D7" s="1"/>
      <c r="E7" s="1">
        <v>24.262</v>
      </c>
      <c r="F7" s="1">
        <v>-0.126</v>
      </c>
      <c r="G7" s="6">
        <v>1</v>
      </c>
      <c r="H7" s="1">
        <v>30</v>
      </c>
      <c r="I7" s="1" t="s">
        <v>37</v>
      </c>
      <c r="J7" s="1">
        <v>33.985999999999997</v>
      </c>
      <c r="K7" s="1">
        <f t="shared" si="2"/>
        <v>-9.7239999999999966</v>
      </c>
      <c r="L7" s="1"/>
      <c r="M7" s="1"/>
      <c r="N7" s="1"/>
      <c r="O7" s="1">
        <v>40.019999999999989</v>
      </c>
      <c r="P7" s="1">
        <f t="shared" si="3"/>
        <v>4.8524000000000003</v>
      </c>
      <c r="Q7" s="5">
        <v>20</v>
      </c>
      <c r="R7" s="5"/>
      <c r="S7" s="1"/>
      <c r="T7" s="1">
        <f t="shared" si="4"/>
        <v>12.343170389910146</v>
      </c>
      <c r="U7" s="1">
        <f t="shared" si="5"/>
        <v>8.2214986398483205</v>
      </c>
      <c r="V7" s="1">
        <v>6.6489999999999991</v>
      </c>
      <c r="W7" s="1">
        <v>1.7966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si="6"/>
        <v>20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59.363</v>
      </c>
      <c r="D8" s="1">
        <v>100.23399999999999</v>
      </c>
      <c r="E8" s="1">
        <v>71.55</v>
      </c>
      <c r="F8" s="1">
        <v>73.501999999999995</v>
      </c>
      <c r="G8" s="6">
        <v>1</v>
      </c>
      <c r="H8" s="1">
        <v>45</v>
      </c>
      <c r="I8" s="1" t="s">
        <v>35</v>
      </c>
      <c r="J8" s="1">
        <v>71.941000000000003</v>
      </c>
      <c r="K8" s="1">
        <f t="shared" si="2"/>
        <v>-0.39100000000000534</v>
      </c>
      <c r="L8" s="1"/>
      <c r="M8" s="1"/>
      <c r="N8" s="1">
        <v>58.684800000000017</v>
      </c>
      <c r="O8" s="1">
        <v>48.492599999999968</v>
      </c>
      <c r="P8" s="1">
        <f t="shared" si="3"/>
        <v>14.309999999999999</v>
      </c>
      <c r="Q8" s="5"/>
      <c r="R8" s="5"/>
      <c r="S8" s="1"/>
      <c r="T8" s="1">
        <f t="shared" si="4"/>
        <v>12.626093640810621</v>
      </c>
      <c r="U8" s="1">
        <f t="shared" si="5"/>
        <v>12.626093640810621</v>
      </c>
      <c r="V8" s="1">
        <v>16.673400000000001</v>
      </c>
      <c r="W8" s="1">
        <v>15.9686</v>
      </c>
      <c r="X8" s="1">
        <v>12.494</v>
      </c>
      <c r="Y8" s="1">
        <v>12.787599999999999</v>
      </c>
      <c r="Z8" s="1">
        <v>11.949</v>
      </c>
      <c r="AA8" s="1">
        <v>14.4948</v>
      </c>
      <c r="AB8" s="1" t="s">
        <v>39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44.097000000000001</v>
      </c>
      <c r="D9" s="1">
        <v>252.28399999999999</v>
      </c>
      <c r="E9" s="1">
        <v>124.88</v>
      </c>
      <c r="F9" s="1">
        <v>156.53</v>
      </c>
      <c r="G9" s="6">
        <v>1</v>
      </c>
      <c r="H9" s="1">
        <v>45</v>
      </c>
      <c r="I9" s="1" t="s">
        <v>35</v>
      </c>
      <c r="J9" s="1">
        <v>119.27500000000001</v>
      </c>
      <c r="K9" s="1">
        <f t="shared" si="2"/>
        <v>5.6049999999999898</v>
      </c>
      <c r="L9" s="1"/>
      <c r="M9" s="1"/>
      <c r="N9" s="1"/>
      <c r="O9" s="1">
        <v>73.097400000000022</v>
      </c>
      <c r="P9" s="1">
        <f t="shared" si="3"/>
        <v>24.975999999999999</v>
      </c>
      <c r="Q9" s="5">
        <f t="shared" ref="Q9" si="7">12*P9-O9-N9-F9</f>
        <v>70.084599999999966</v>
      </c>
      <c r="R9" s="5"/>
      <c r="S9" s="1"/>
      <c r="T9" s="1">
        <f t="shared" si="4"/>
        <v>12</v>
      </c>
      <c r="U9" s="1">
        <f t="shared" si="5"/>
        <v>9.1939221652786696</v>
      </c>
      <c r="V9" s="1">
        <v>23.042400000000001</v>
      </c>
      <c r="W9" s="1">
        <v>21.640599999999999</v>
      </c>
      <c r="X9" s="1">
        <v>27.442600000000009</v>
      </c>
      <c r="Y9" s="1">
        <v>23.253799999999998</v>
      </c>
      <c r="Z9" s="1">
        <v>18.9346</v>
      </c>
      <c r="AA9" s="1">
        <v>20.504999999999999</v>
      </c>
      <c r="AB9" s="1" t="s">
        <v>41</v>
      </c>
      <c r="AC9" s="1">
        <f t="shared" si="6"/>
        <v>70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17.881</v>
      </c>
      <c r="D10" s="1">
        <v>22.975999999999999</v>
      </c>
      <c r="E10" s="1">
        <v>17.966999999999999</v>
      </c>
      <c r="F10" s="1">
        <v>22.89</v>
      </c>
      <c r="G10" s="6">
        <v>1</v>
      </c>
      <c r="H10" s="1" t="e">
        <v>#N/A</v>
      </c>
      <c r="I10" s="1" t="s">
        <v>35</v>
      </c>
      <c r="J10" s="1">
        <v>19.266999999999999</v>
      </c>
      <c r="K10" s="1">
        <f t="shared" si="2"/>
        <v>-1.3000000000000007</v>
      </c>
      <c r="L10" s="1"/>
      <c r="M10" s="1"/>
      <c r="N10" s="1"/>
      <c r="O10" s="1">
        <v>16.6374</v>
      </c>
      <c r="P10" s="1">
        <f t="shared" si="3"/>
        <v>3.5933999999999999</v>
      </c>
      <c r="Q10" s="5"/>
      <c r="R10" s="5"/>
      <c r="S10" s="1"/>
      <c r="T10" s="1">
        <f t="shared" si="4"/>
        <v>11</v>
      </c>
      <c r="U10" s="1">
        <f t="shared" si="5"/>
        <v>11</v>
      </c>
      <c r="V10" s="1">
        <v>3.5933999999999999</v>
      </c>
      <c r="W10" s="1">
        <v>2.5764</v>
      </c>
      <c r="X10" s="1">
        <v>2.5764</v>
      </c>
      <c r="Y10" s="1">
        <v>0</v>
      </c>
      <c r="Z10" s="1">
        <v>0</v>
      </c>
      <c r="AA10" s="1">
        <v>0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-1</v>
      </c>
      <c r="D11" s="1">
        <v>240</v>
      </c>
      <c r="E11" s="18">
        <f>85+E108</f>
        <v>121</v>
      </c>
      <c r="F11" s="18">
        <f>141+F108</f>
        <v>117</v>
      </c>
      <c r="G11" s="6">
        <v>0.45</v>
      </c>
      <c r="H11" s="1">
        <v>45</v>
      </c>
      <c r="I11" s="1" t="s">
        <v>35</v>
      </c>
      <c r="J11" s="1">
        <v>95</v>
      </c>
      <c r="K11" s="1">
        <f t="shared" si="2"/>
        <v>26</v>
      </c>
      <c r="L11" s="1"/>
      <c r="M11" s="1"/>
      <c r="N11" s="1"/>
      <c r="O11" s="1">
        <v>69.199999999999989</v>
      </c>
      <c r="P11" s="1">
        <f t="shared" si="3"/>
        <v>24.2</v>
      </c>
      <c r="Q11" s="5">
        <v>105</v>
      </c>
      <c r="R11" s="5"/>
      <c r="S11" s="1"/>
      <c r="T11" s="1">
        <f t="shared" si="4"/>
        <v>12.033057851239668</v>
      </c>
      <c r="U11" s="1">
        <f t="shared" si="5"/>
        <v>7.6942148760330573</v>
      </c>
      <c r="V11" s="1">
        <v>19.2</v>
      </c>
      <c r="W11" s="1">
        <v>15.8</v>
      </c>
      <c r="X11" s="1">
        <v>17.8</v>
      </c>
      <c r="Y11" s="1">
        <v>26.2</v>
      </c>
      <c r="Z11" s="1">
        <v>25.2</v>
      </c>
      <c r="AA11" s="1">
        <v>19</v>
      </c>
      <c r="AB11" s="1" t="s">
        <v>44</v>
      </c>
      <c r="AC11" s="1">
        <f t="shared" si="6"/>
        <v>47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31</v>
      </c>
      <c r="C12" s="1">
        <v>124</v>
      </c>
      <c r="D12" s="1">
        <v>180</v>
      </c>
      <c r="E12" s="18">
        <f>163+E109</f>
        <v>193</v>
      </c>
      <c r="F12" s="18">
        <f>91+F109</f>
        <v>73</v>
      </c>
      <c r="G12" s="6">
        <v>0.45</v>
      </c>
      <c r="H12" s="1">
        <v>45</v>
      </c>
      <c r="I12" s="1" t="s">
        <v>35</v>
      </c>
      <c r="J12" s="1">
        <v>166</v>
      </c>
      <c r="K12" s="1">
        <f t="shared" si="2"/>
        <v>27</v>
      </c>
      <c r="L12" s="1"/>
      <c r="M12" s="1"/>
      <c r="N12" s="1">
        <v>72.800000000000011</v>
      </c>
      <c r="O12" s="1">
        <v>258.8</v>
      </c>
      <c r="P12" s="1">
        <f t="shared" si="3"/>
        <v>38.6</v>
      </c>
      <c r="Q12" s="5">
        <v>60</v>
      </c>
      <c r="R12" s="5"/>
      <c r="S12" s="1"/>
      <c r="T12" s="1">
        <f t="shared" si="4"/>
        <v>12.036269430051814</v>
      </c>
      <c r="U12" s="1">
        <f t="shared" si="5"/>
        <v>10.481865284974093</v>
      </c>
      <c r="V12" s="1">
        <v>39.6</v>
      </c>
      <c r="W12" s="1">
        <v>28</v>
      </c>
      <c r="X12" s="1">
        <v>27.6</v>
      </c>
      <c r="Y12" s="1">
        <v>33.4</v>
      </c>
      <c r="Z12" s="1">
        <v>28</v>
      </c>
      <c r="AA12" s="1">
        <v>33</v>
      </c>
      <c r="AB12" s="1" t="s">
        <v>46</v>
      </c>
      <c r="AC12" s="1">
        <f t="shared" si="6"/>
        <v>27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47</v>
      </c>
      <c r="B13" s="13" t="s">
        <v>31</v>
      </c>
      <c r="C13" s="13">
        <v>75</v>
      </c>
      <c r="D13" s="13"/>
      <c r="E13" s="13"/>
      <c r="F13" s="13">
        <v>75</v>
      </c>
      <c r="G13" s="14">
        <v>0</v>
      </c>
      <c r="H13" s="13">
        <v>45</v>
      </c>
      <c r="I13" s="13" t="s">
        <v>32</v>
      </c>
      <c r="J13" s="13"/>
      <c r="K13" s="13">
        <f t="shared" si="2"/>
        <v>0</v>
      </c>
      <c r="L13" s="13"/>
      <c r="M13" s="13"/>
      <c r="N13" s="13"/>
      <c r="O13" s="13"/>
      <c r="P13" s="13">
        <f t="shared" si="3"/>
        <v>0</v>
      </c>
      <c r="Q13" s="15"/>
      <c r="R13" s="15"/>
      <c r="S13" s="13"/>
      <c r="T13" s="13" t="e">
        <f t="shared" si="4"/>
        <v>#DIV/0!</v>
      </c>
      <c r="U13" s="13" t="e">
        <f t="shared" si="5"/>
        <v>#DIV/0!</v>
      </c>
      <c r="V13" s="13">
        <v>0</v>
      </c>
      <c r="W13" s="13">
        <v>0.2</v>
      </c>
      <c r="X13" s="13">
        <v>0.2</v>
      </c>
      <c r="Y13" s="13">
        <v>2.6</v>
      </c>
      <c r="Z13" s="13">
        <v>2.6</v>
      </c>
      <c r="AA13" s="13">
        <v>0.4</v>
      </c>
      <c r="AB13" s="17" t="s">
        <v>48</v>
      </c>
      <c r="AC13" s="13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31</v>
      </c>
      <c r="C14" s="1">
        <v>52</v>
      </c>
      <c r="D14" s="1"/>
      <c r="E14" s="1">
        <v>3</v>
      </c>
      <c r="F14" s="1">
        <v>48</v>
      </c>
      <c r="G14" s="6">
        <v>0.17</v>
      </c>
      <c r="H14" s="1">
        <v>180</v>
      </c>
      <c r="I14" s="1" t="s">
        <v>35</v>
      </c>
      <c r="J14" s="1">
        <v>3</v>
      </c>
      <c r="K14" s="1">
        <f t="shared" si="2"/>
        <v>0</v>
      </c>
      <c r="L14" s="1"/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80</v>
      </c>
      <c r="U14" s="1">
        <f t="shared" si="5"/>
        <v>80</v>
      </c>
      <c r="V14" s="1">
        <v>0.6</v>
      </c>
      <c r="W14" s="1">
        <v>2</v>
      </c>
      <c r="X14" s="1">
        <v>1.8</v>
      </c>
      <c r="Y14" s="1">
        <v>0</v>
      </c>
      <c r="Z14" s="1">
        <v>0</v>
      </c>
      <c r="AA14" s="1">
        <v>3.4</v>
      </c>
      <c r="AB14" s="16" t="s">
        <v>50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51</v>
      </c>
      <c r="B15" s="1" t="s">
        <v>31</v>
      </c>
      <c r="C15" s="1"/>
      <c r="D15" s="1"/>
      <c r="E15" s="18">
        <f>E71</f>
        <v>9</v>
      </c>
      <c r="F15" s="18">
        <f>F71</f>
        <v>20</v>
      </c>
      <c r="G15" s="6">
        <v>0.45</v>
      </c>
      <c r="H15" s="1" t="e">
        <v>#N/A</v>
      </c>
      <c r="I15" s="1" t="s">
        <v>35</v>
      </c>
      <c r="J15" s="1"/>
      <c r="K15" s="1">
        <f t="shared" si="2"/>
        <v>9</v>
      </c>
      <c r="L15" s="1"/>
      <c r="M15" s="1"/>
      <c r="N15" s="1"/>
      <c r="O15" s="1">
        <v>5.2000000000000028</v>
      </c>
      <c r="P15" s="1">
        <f t="shared" si="3"/>
        <v>1.8</v>
      </c>
      <c r="Q15" s="5"/>
      <c r="R15" s="5"/>
      <c r="S15" s="1"/>
      <c r="T15" s="1">
        <f t="shared" si="4"/>
        <v>14.000000000000002</v>
      </c>
      <c r="U15" s="1">
        <f t="shared" si="5"/>
        <v>14.000000000000002</v>
      </c>
      <c r="V15" s="1">
        <v>2.2000000000000002</v>
      </c>
      <c r="W15" s="1">
        <v>1.4</v>
      </c>
      <c r="X15" s="1">
        <v>1.2</v>
      </c>
      <c r="Y15" s="1">
        <v>0</v>
      </c>
      <c r="Z15" s="1">
        <v>0</v>
      </c>
      <c r="AA15" s="1">
        <v>0</v>
      </c>
      <c r="AB15" s="1" t="s">
        <v>52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31</v>
      </c>
      <c r="C16" s="1">
        <v>52</v>
      </c>
      <c r="D16" s="1">
        <v>18</v>
      </c>
      <c r="E16" s="1">
        <v>22</v>
      </c>
      <c r="F16" s="1">
        <v>41</v>
      </c>
      <c r="G16" s="6">
        <v>0.3</v>
      </c>
      <c r="H16" s="1">
        <v>40</v>
      </c>
      <c r="I16" s="1" t="s">
        <v>35</v>
      </c>
      <c r="J16" s="1">
        <v>23</v>
      </c>
      <c r="K16" s="1">
        <f t="shared" si="2"/>
        <v>-1</v>
      </c>
      <c r="L16" s="1"/>
      <c r="M16" s="1"/>
      <c r="N16" s="1">
        <v>25.400000000000009</v>
      </c>
      <c r="O16" s="1"/>
      <c r="P16" s="1">
        <f t="shared" si="3"/>
        <v>4.4000000000000004</v>
      </c>
      <c r="Q16" s="5"/>
      <c r="R16" s="5"/>
      <c r="S16" s="1"/>
      <c r="T16" s="1">
        <f t="shared" si="4"/>
        <v>15.090909090909092</v>
      </c>
      <c r="U16" s="1">
        <f t="shared" si="5"/>
        <v>15.090909090909092</v>
      </c>
      <c r="V16" s="1">
        <v>5.4</v>
      </c>
      <c r="W16" s="1">
        <v>7.2</v>
      </c>
      <c r="X16" s="1">
        <v>6.4</v>
      </c>
      <c r="Y16" s="1">
        <v>3.4</v>
      </c>
      <c r="Z16" s="1">
        <v>4.8</v>
      </c>
      <c r="AA16" s="1">
        <v>8.1999999999999993</v>
      </c>
      <c r="AB16" s="16" t="s">
        <v>50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31</v>
      </c>
      <c r="C17" s="1">
        <v>6</v>
      </c>
      <c r="D17" s="1">
        <v>30</v>
      </c>
      <c r="E17" s="1">
        <v>8</v>
      </c>
      <c r="F17" s="1">
        <v>28</v>
      </c>
      <c r="G17" s="6">
        <v>0.4</v>
      </c>
      <c r="H17" s="1">
        <v>50</v>
      </c>
      <c r="I17" s="1" t="s">
        <v>35</v>
      </c>
      <c r="J17" s="1">
        <v>10</v>
      </c>
      <c r="K17" s="1">
        <f t="shared" si="2"/>
        <v>-2</v>
      </c>
      <c r="L17" s="1"/>
      <c r="M17" s="1"/>
      <c r="N17" s="1">
        <v>21.599999999999991</v>
      </c>
      <c r="O17" s="1"/>
      <c r="P17" s="1">
        <f t="shared" si="3"/>
        <v>1.6</v>
      </c>
      <c r="Q17" s="5"/>
      <c r="R17" s="5"/>
      <c r="S17" s="1"/>
      <c r="T17" s="1">
        <f t="shared" si="4"/>
        <v>30.999999999999996</v>
      </c>
      <c r="U17" s="1">
        <f t="shared" si="5"/>
        <v>30.999999999999996</v>
      </c>
      <c r="V17" s="1">
        <v>1.2</v>
      </c>
      <c r="W17" s="1">
        <v>4.8</v>
      </c>
      <c r="X17" s="1">
        <v>4.8</v>
      </c>
      <c r="Y17" s="1">
        <v>0</v>
      </c>
      <c r="Z17" s="1">
        <v>0</v>
      </c>
      <c r="AA17" s="1">
        <v>0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55</v>
      </c>
      <c r="B18" s="13" t="s">
        <v>31</v>
      </c>
      <c r="C18" s="13">
        <v>11</v>
      </c>
      <c r="D18" s="13"/>
      <c r="E18" s="13">
        <v>5</v>
      </c>
      <c r="F18" s="13">
        <v>1</v>
      </c>
      <c r="G18" s="14">
        <v>0</v>
      </c>
      <c r="H18" s="13">
        <v>40</v>
      </c>
      <c r="I18" s="13" t="s">
        <v>32</v>
      </c>
      <c r="J18" s="13">
        <v>7</v>
      </c>
      <c r="K18" s="13">
        <f t="shared" si="2"/>
        <v>-2</v>
      </c>
      <c r="L18" s="13"/>
      <c r="M18" s="13"/>
      <c r="N18" s="13"/>
      <c r="O18" s="13"/>
      <c r="P18" s="13">
        <f t="shared" si="3"/>
        <v>1</v>
      </c>
      <c r="Q18" s="15"/>
      <c r="R18" s="15"/>
      <c r="S18" s="13"/>
      <c r="T18" s="13">
        <f t="shared" si="4"/>
        <v>1</v>
      </c>
      <c r="U18" s="13">
        <f t="shared" si="5"/>
        <v>1</v>
      </c>
      <c r="V18" s="13">
        <v>1.8</v>
      </c>
      <c r="W18" s="13">
        <v>1.8</v>
      </c>
      <c r="X18" s="13">
        <v>1.4</v>
      </c>
      <c r="Y18" s="13">
        <v>-0.2</v>
      </c>
      <c r="Z18" s="13">
        <v>-0.2</v>
      </c>
      <c r="AA18" s="13">
        <v>0.6</v>
      </c>
      <c r="AB18" s="13" t="s">
        <v>56</v>
      </c>
      <c r="AC18" s="13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31</v>
      </c>
      <c r="C19" s="1">
        <v>84</v>
      </c>
      <c r="D19" s="1">
        <v>105</v>
      </c>
      <c r="E19" s="1">
        <v>33</v>
      </c>
      <c r="F19" s="1">
        <v>135</v>
      </c>
      <c r="G19" s="6">
        <v>0.17</v>
      </c>
      <c r="H19" s="1">
        <v>180</v>
      </c>
      <c r="I19" s="1" t="s">
        <v>35</v>
      </c>
      <c r="J19" s="1">
        <v>33</v>
      </c>
      <c r="K19" s="1">
        <f t="shared" si="2"/>
        <v>0</v>
      </c>
      <c r="L19" s="1"/>
      <c r="M19" s="1"/>
      <c r="N19" s="1">
        <v>91.600000000000023</v>
      </c>
      <c r="O19" s="1"/>
      <c r="P19" s="1">
        <f t="shared" si="3"/>
        <v>6.6</v>
      </c>
      <c r="Q19" s="5"/>
      <c r="R19" s="5"/>
      <c r="S19" s="1"/>
      <c r="T19" s="1">
        <f t="shared" si="4"/>
        <v>34.333333333333336</v>
      </c>
      <c r="U19" s="1">
        <f t="shared" si="5"/>
        <v>34.333333333333336</v>
      </c>
      <c r="V19" s="1">
        <v>9.6</v>
      </c>
      <c r="W19" s="1">
        <v>20.8</v>
      </c>
      <c r="X19" s="1">
        <v>16.600000000000001</v>
      </c>
      <c r="Y19" s="1">
        <v>11</v>
      </c>
      <c r="Z19" s="1">
        <v>13.6</v>
      </c>
      <c r="AA19" s="1">
        <v>18.399999999999999</v>
      </c>
      <c r="AB19" s="16" t="s">
        <v>50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58</v>
      </c>
      <c r="B20" s="13" t="s">
        <v>31</v>
      </c>
      <c r="C20" s="13">
        <v>28</v>
      </c>
      <c r="D20" s="13"/>
      <c r="E20" s="13">
        <v>21</v>
      </c>
      <c r="F20" s="13"/>
      <c r="G20" s="14">
        <v>0</v>
      </c>
      <c r="H20" s="13">
        <v>45</v>
      </c>
      <c r="I20" s="13" t="s">
        <v>32</v>
      </c>
      <c r="J20" s="13">
        <v>19</v>
      </c>
      <c r="K20" s="13">
        <f t="shared" si="2"/>
        <v>2</v>
      </c>
      <c r="L20" s="13"/>
      <c r="M20" s="13"/>
      <c r="N20" s="13"/>
      <c r="O20" s="13"/>
      <c r="P20" s="13">
        <f t="shared" si="3"/>
        <v>4.2</v>
      </c>
      <c r="Q20" s="15"/>
      <c r="R20" s="15"/>
      <c r="S20" s="13"/>
      <c r="T20" s="13">
        <f t="shared" si="4"/>
        <v>0</v>
      </c>
      <c r="U20" s="13">
        <f t="shared" si="5"/>
        <v>0</v>
      </c>
      <c r="V20" s="13">
        <v>5.2</v>
      </c>
      <c r="W20" s="13">
        <v>5</v>
      </c>
      <c r="X20" s="13">
        <v>4.2</v>
      </c>
      <c r="Y20" s="13">
        <v>4</v>
      </c>
      <c r="Z20" s="13">
        <v>3.8</v>
      </c>
      <c r="AA20" s="13">
        <v>2</v>
      </c>
      <c r="AB20" s="13"/>
      <c r="AC20" s="13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31</v>
      </c>
      <c r="C21" s="1">
        <v>21</v>
      </c>
      <c r="D21" s="1">
        <v>12</v>
      </c>
      <c r="E21" s="1">
        <v>20</v>
      </c>
      <c r="F21" s="1">
        <v>-1</v>
      </c>
      <c r="G21" s="6">
        <v>0.35</v>
      </c>
      <c r="H21" s="1" t="e">
        <v>#N/A</v>
      </c>
      <c r="I21" s="1" t="s">
        <v>35</v>
      </c>
      <c r="J21" s="1">
        <v>27</v>
      </c>
      <c r="K21" s="1">
        <f t="shared" si="2"/>
        <v>-7</v>
      </c>
      <c r="L21" s="1"/>
      <c r="M21" s="1"/>
      <c r="N21" s="1">
        <v>44.8</v>
      </c>
      <c r="O21" s="1"/>
      <c r="P21" s="1">
        <f t="shared" si="3"/>
        <v>4</v>
      </c>
      <c r="Q21" s="5"/>
      <c r="R21" s="5"/>
      <c r="S21" s="1"/>
      <c r="T21" s="1">
        <f t="shared" si="4"/>
        <v>10.95</v>
      </c>
      <c r="U21" s="1">
        <f t="shared" si="5"/>
        <v>10.95</v>
      </c>
      <c r="V21" s="1">
        <v>4.2</v>
      </c>
      <c r="W21" s="1">
        <v>5.8</v>
      </c>
      <c r="X21" s="1">
        <v>3</v>
      </c>
      <c r="Y21" s="1">
        <v>0</v>
      </c>
      <c r="Z21" s="1">
        <v>0</v>
      </c>
      <c r="AA21" s="1">
        <v>0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31</v>
      </c>
      <c r="C22" s="1">
        <v>21</v>
      </c>
      <c r="D22" s="1">
        <v>12</v>
      </c>
      <c r="E22" s="1">
        <v>19</v>
      </c>
      <c r="F22" s="1">
        <v>6</v>
      </c>
      <c r="G22" s="6">
        <v>0.35</v>
      </c>
      <c r="H22" s="1" t="e">
        <v>#N/A</v>
      </c>
      <c r="I22" s="1" t="s">
        <v>35</v>
      </c>
      <c r="J22" s="1">
        <v>35</v>
      </c>
      <c r="K22" s="1">
        <f t="shared" si="2"/>
        <v>-16</v>
      </c>
      <c r="L22" s="1"/>
      <c r="M22" s="1"/>
      <c r="N22" s="1">
        <v>30.2</v>
      </c>
      <c r="O22" s="1">
        <v>20</v>
      </c>
      <c r="P22" s="1">
        <f t="shared" si="3"/>
        <v>3.8</v>
      </c>
      <c r="Q22" s="5"/>
      <c r="R22" s="5"/>
      <c r="S22" s="1"/>
      <c r="T22" s="1">
        <f t="shared" si="4"/>
        <v>14.789473684210527</v>
      </c>
      <c r="U22" s="1">
        <f t="shared" si="5"/>
        <v>14.789473684210527</v>
      </c>
      <c r="V22" s="1">
        <v>5.2</v>
      </c>
      <c r="W22" s="1">
        <v>4.5999999999999996</v>
      </c>
      <c r="X22" s="1">
        <v>3</v>
      </c>
      <c r="Y22" s="1">
        <v>0</v>
      </c>
      <c r="Z22" s="1">
        <v>0</v>
      </c>
      <c r="AA22" s="1">
        <v>0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34</v>
      </c>
      <c r="C23" s="1">
        <v>189.048</v>
      </c>
      <c r="D23" s="1">
        <v>539.26</v>
      </c>
      <c r="E23" s="1">
        <v>267.36</v>
      </c>
      <c r="F23" s="1">
        <v>408.99200000000002</v>
      </c>
      <c r="G23" s="6">
        <v>1</v>
      </c>
      <c r="H23" s="1">
        <v>55</v>
      </c>
      <c r="I23" s="1" t="s">
        <v>35</v>
      </c>
      <c r="J23" s="1">
        <v>287.35000000000002</v>
      </c>
      <c r="K23" s="1">
        <f t="shared" si="2"/>
        <v>-19.990000000000009</v>
      </c>
      <c r="L23" s="1"/>
      <c r="M23" s="1"/>
      <c r="N23" s="1">
        <v>97.079399999999907</v>
      </c>
      <c r="O23" s="1">
        <v>70.723800000000097</v>
      </c>
      <c r="P23" s="1">
        <f t="shared" si="3"/>
        <v>53.472000000000001</v>
      </c>
      <c r="Q23" s="5">
        <v>120</v>
      </c>
      <c r="R23" s="5"/>
      <c r="S23" s="1"/>
      <c r="T23" s="1">
        <f t="shared" si="4"/>
        <v>13.031029323758229</v>
      </c>
      <c r="U23" s="1">
        <f t="shared" si="5"/>
        <v>10.786864153201677</v>
      </c>
      <c r="V23" s="1">
        <v>51.063200000000002</v>
      </c>
      <c r="W23" s="1">
        <v>56.416600000000003</v>
      </c>
      <c r="X23" s="1">
        <v>56.950599999999987</v>
      </c>
      <c r="Y23" s="1">
        <v>51.434800000000003</v>
      </c>
      <c r="Z23" s="1">
        <v>55.323599999999999</v>
      </c>
      <c r="AA23" s="1">
        <v>56.94</v>
      </c>
      <c r="AB23" s="1"/>
      <c r="AC23" s="1">
        <f t="shared" si="6"/>
        <v>120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34</v>
      </c>
      <c r="C24" s="1">
        <v>1526.9839999999999</v>
      </c>
      <c r="D24" s="1">
        <v>3806.3049999999998</v>
      </c>
      <c r="E24" s="1">
        <v>2694.6990000000001</v>
      </c>
      <c r="F24" s="1">
        <v>2245.9560000000001</v>
      </c>
      <c r="G24" s="6">
        <v>1</v>
      </c>
      <c r="H24" s="1">
        <v>50</v>
      </c>
      <c r="I24" s="1" t="s">
        <v>35</v>
      </c>
      <c r="J24" s="1">
        <v>2720.85</v>
      </c>
      <c r="K24" s="1">
        <f t="shared" si="2"/>
        <v>-26.15099999999984</v>
      </c>
      <c r="L24" s="1"/>
      <c r="M24" s="1"/>
      <c r="N24" s="1">
        <v>405.28130000000209</v>
      </c>
      <c r="O24" s="1">
        <v>2700</v>
      </c>
      <c r="P24" s="1">
        <f t="shared" si="3"/>
        <v>538.93979999999999</v>
      </c>
      <c r="Q24" s="5">
        <v>1950</v>
      </c>
      <c r="R24" s="5"/>
      <c r="S24" s="1"/>
      <c r="T24" s="1">
        <f t="shared" si="4"/>
        <v>13.547407892310055</v>
      </c>
      <c r="U24" s="1">
        <f t="shared" si="5"/>
        <v>9.9291930193316631</v>
      </c>
      <c r="V24" s="1">
        <v>527.66419999999994</v>
      </c>
      <c r="W24" s="1">
        <v>461.42059999999998</v>
      </c>
      <c r="X24" s="1">
        <v>488.34719999999999</v>
      </c>
      <c r="Y24" s="1">
        <v>440.02120000000002</v>
      </c>
      <c r="Z24" s="1">
        <v>445.76159999999999</v>
      </c>
      <c r="AA24" s="1">
        <v>485.65600000000012</v>
      </c>
      <c r="AB24" s="1"/>
      <c r="AC24" s="1">
        <f t="shared" si="6"/>
        <v>1950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63</v>
      </c>
      <c r="B25" s="13" t="s">
        <v>34</v>
      </c>
      <c r="C25" s="13">
        <v>25.457999999999998</v>
      </c>
      <c r="D25" s="13"/>
      <c r="E25" s="13">
        <v>9.6359999999999992</v>
      </c>
      <c r="F25" s="13">
        <v>10.602</v>
      </c>
      <c r="G25" s="14">
        <v>0</v>
      </c>
      <c r="H25" s="13" t="e">
        <v>#N/A</v>
      </c>
      <c r="I25" s="13" t="s">
        <v>32</v>
      </c>
      <c r="J25" s="13">
        <v>9.3740000000000006</v>
      </c>
      <c r="K25" s="13">
        <f t="shared" si="2"/>
        <v>0.26199999999999868</v>
      </c>
      <c r="L25" s="13"/>
      <c r="M25" s="13"/>
      <c r="N25" s="13"/>
      <c r="O25" s="13"/>
      <c r="P25" s="13">
        <f t="shared" si="3"/>
        <v>1.9271999999999998</v>
      </c>
      <c r="Q25" s="15"/>
      <c r="R25" s="15"/>
      <c r="S25" s="13"/>
      <c r="T25" s="13">
        <f t="shared" si="4"/>
        <v>5.5012453300124537</v>
      </c>
      <c r="U25" s="13">
        <f t="shared" si="5"/>
        <v>5.5012453300124537</v>
      </c>
      <c r="V25" s="13">
        <v>2.9712000000000001</v>
      </c>
      <c r="W25" s="13">
        <v>1.216</v>
      </c>
      <c r="X25" s="13">
        <v>0.17199999999999999</v>
      </c>
      <c r="Y25" s="13">
        <v>0</v>
      </c>
      <c r="Z25" s="13">
        <v>0</v>
      </c>
      <c r="AA25" s="13">
        <v>0</v>
      </c>
      <c r="AB25" s="13" t="s">
        <v>56</v>
      </c>
      <c r="AC25" s="13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34</v>
      </c>
      <c r="C26" s="1">
        <v>156.13</v>
      </c>
      <c r="D26" s="1">
        <v>544.92899999999997</v>
      </c>
      <c r="E26" s="1">
        <v>304.50900000000001</v>
      </c>
      <c r="F26" s="1">
        <v>351.98200000000003</v>
      </c>
      <c r="G26" s="6">
        <v>1</v>
      </c>
      <c r="H26" s="1">
        <v>55</v>
      </c>
      <c r="I26" s="1" t="s">
        <v>35</v>
      </c>
      <c r="J26" s="1">
        <v>303.72500000000002</v>
      </c>
      <c r="K26" s="1">
        <f t="shared" si="2"/>
        <v>0.78399999999999181</v>
      </c>
      <c r="L26" s="1"/>
      <c r="M26" s="1"/>
      <c r="N26" s="1">
        <v>53.366100000000067</v>
      </c>
      <c r="O26" s="1">
        <v>199.15369999999999</v>
      </c>
      <c r="P26" s="1">
        <f t="shared" si="3"/>
        <v>60.901800000000001</v>
      </c>
      <c r="Q26" s="5">
        <v>190</v>
      </c>
      <c r="R26" s="5"/>
      <c r="S26" s="1"/>
      <c r="T26" s="1">
        <f t="shared" si="4"/>
        <v>13.045620983287852</v>
      </c>
      <c r="U26" s="1">
        <f t="shared" si="5"/>
        <v>9.925844556318534</v>
      </c>
      <c r="V26" s="1">
        <v>56.876800000000003</v>
      </c>
      <c r="W26" s="1">
        <v>55.480800000000002</v>
      </c>
      <c r="X26" s="1">
        <v>59.117199999999997</v>
      </c>
      <c r="Y26" s="1">
        <v>53.819600000000001</v>
      </c>
      <c r="Z26" s="1">
        <v>54.8232</v>
      </c>
      <c r="AA26" s="1">
        <v>56.058199999999999</v>
      </c>
      <c r="AB26" s="1"/>
      <c r="AC26" s="1">
        <f t="shared" si="6"/>
        <v>190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65</v>
      </c>
      <c r="B27" s="10" t="s">
        <v>34</v>
      </c>
      <c r="C27" s="10">
        <v>-4.0659999999999998</v>
      </c>
      <c r="D27" s="10"/>
      <c r="E27" s="10">
        <v>11.467000000000001</v>
      </c>
      <c r="F27" s="10">
        <v>-15.532999999999999</v>
      </c>
      <c r="G27" s="11">
        <v>0</v>
      </c>
      <c r="H27" s="10">
        <v>60</v>
      </c>
      <c r="I27" s="10" t="s">
        <v>35</v>
      </c>
      <c r="J27" s="10">
        <v>15.901999999999999</v>
      </c>
      <c r="K27" s="10">
        <f t="shared" si="2"/>
        <v>-4.4349999999999987</v>
      </c>
      <c r="L27" s="10"/>
      <c r="M27" s="10"/>
      <c r="N27" s="10"/>
      <c r="O27" s="10"/>
      <c r="P27" s="10">
        <f t="shared" si="3"/>
        <v>2.2934000000000001</v>
      </c>
      <c r="Q27" s="12"/>
      <c r="R27" s="12"/>
      <c r="S27" s="10"/>
      <c r="T27" s="10">
        <f t="shared" si="4"/>
        <v>-6.7729135780936591</v>
      </c>
      <c r="U27" s="10">
        <f t="shared" si="5"/>
        <v>-6.7729135780936591</v>
      </c>
      <c r="V27" s="10">
        <v>2.1354000000000002</v>
      </c>
      <c r="W27" s="10">
        <v>0.6552</v>
      </c>
      <c r="X27" s="10">
        <v>0</v>
      </c>
      <c r="Y27" s="10">
        <v>0</v>
      </c>
      <c r="Z27" s="10">
        <v>0</v>
      </c>
      <c r="AA27" s="10">
        <v>0</v>
      </c>
      <c r="AB27" s="10" t="s">
        <v>66</v>
      </c>
      <c r="AC27" s="10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34</v>
      </c>
      <c r="C28" s="1">
        <v>1353.396</v>
      </c>
      <c r="D28" s="1">
        <v>2849.7849999999999</v>
      </c>
      <c r="E28" s="1">
        <v>1810.999</v>
      </c>
      <c r="F28" s="1">
        <v>2024.5609999999999</v>
      </c>
      <c r="G28" s="6">
        <v>1</v>
      </c>
      <c r="H28" s="1">
        <v>60</v>
      </c>
      <c r="I28" s="1" t="s">
        <v>35</v>
      </c>
      <c r="J28" s="1">
        <v>1817.6079999999999</v>
      </c>
      <c r="K28" s="1">
        <f t="shared" si="2"/>
        <v>-6.6089999999999236</v>
      </c>
      <c r="L28" s="1"/>
      <c r="M28" s="1"/>
      <c r="N28" s="1">
        <v>450.32233999999812</v>
      </c>
      <c r="O28" s="1">
        <v>1400</v>
      </c>
      <c r="P28" s="1">
        <f t="shared" si="3"/>
        <v>362.19979999999998</v>
      </c>
      <c r="Q28" s="5">
        <v>1050</v>
      </c>
      <c r="R28" s="5"/>
      <c r="S28" s="1"/>
      <c r="T28" s="1">
        <f t="shared" si="4"/>
        <v>13.59714538771142</v>
      </c>
      <c r="U28" s="1">
        <f t="shared" si="5"/>
        <v>10.698192931083888</v>
      </c>
      <c r="V28" s="1">
        <v>380.29160000000002</v>
      </c>
      <c r="W28" s="1">
        <v>369.88</v>
      </c>
      <c r="X28" s="1">
        <v>382.02159999999998</v>
      </c>
      <c r="Y28" s="1">
        <v>343.3288</v>
      </c>
      <c r="Z28" s="1">
        <v>353.67239999999998</v>
      </c>
      <c r="AA28" s="1">
        <v>391.94900000000001</v>
      </c>
      <c r="AB28" s="1"/>
      <c r="AC28" s="1">
        <f t="shared" si="6"/>
        <v>1050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34</v>
      </c>
      <c r="C29" s="1">
        <v>32.762</v>
      </c>
      <c r="D29" s="1">
        <v>131.97999999999999</v>
      </c>
      <c r="E29" s="1">
        <v>55.67</v>
      </c>
      <c r="F29" s="1">
        <v>99.323999999999998</v>
      </c>
      <c r="G29" s="6">
        <v>1</v>
      </c>
      <c r="H29" s="1">
        <v>50</v>
      </c>
      <c r="I29" s="1" t="s">
        <v>35</v>
      </c>
      <c r="J29" s="1">
        <v>58.914000000000001</v>
      </c>
      <c r="K29" s="1">
        <f t="shared" si="2"/>
        <v>-3.2439999999999998</v>
      </c>
      <c r="L29" s="1"/>
      <c r="M29" s="1"/>
      <c r="N29" s="1">
        <v>18.71400000000002</v>
      </c>
      <c r="O29" s="1"/>
      <c r="P29" s="1">
        <f t="shared" si="3"/>
        <v>11.134</v>
      </c>
      <c r="Q29" s="5">
        <f t="shared" ref="Q29:Q30" si="8">13*P29-O29-N29-F29</f>
        <v>26.703999999999994</v>
      </c>
      <c r="R29" s="5"/>
      <c r="S29" s="1"/>
      <c r="T29" s="1">
        <f t="shared" si="4"/>
        <v>13.000000000000002</v>
      </c>
      <c r="U29" s="1">
        <f t="shared" si="5"/>
        <v>10.601580743668045</v>
      </c>
      <c r="V29" s="1">
        <v>10.42</v>
      </c>
      <c r="W29" s="1">
        <v>14.544</v>
      </c>
      <c r="X29" s="1">
        <v>15.8688</v>
      </c>
      <c r="Y29" s="1">
        <v>9.1864000000000008</v>
      </c>
      <c r="Z29" s="1">
        <v>7.0531999999999986</v>
      </c>
      <c r="AA29" s="1">
        <v>9.1815999999999995</v>
      </c>
      <c r="AB29" s="1"/>
      <c r="AC29" s="1">
        <f t="shared" si="6"/>
        <v>27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34</v>
      </c>
      <c r="C30" s="1">
        <v>207.54499999999999</v>
      </c>
      <c r="D30" s="1">
        <v>508.04</v>
      </c>
      <c r="E30" s="1">
        <v>296.57400000000001</v>
      </c>
      <c r="F30" s="1">
        <v>388.07900000000001</v>
      </c>
      <c r="G30" s="6">
        <v>1</v>
      </c>
      <c r="H30" s="1">
        <v>55</v>
      </c>
      <c r="I30" s="1" t="s">
        <v>35</v>
      </c>
      <c r="J30" s="1">
        <v>304.14600000000002</v>
      </c>
      <c r="K30" s="1">
        <f t="shared" si="2"/>
        <v>-7.5720000000000027</v>
      </c>
      <c r="L30" s="1"/>
      <c r="M30" s="1"/>
      <c r="N30" s="1"/>
      <c r="O30" s="1">
        <v>183.67699999999991</v>
      </c>
      <c r="P30" s="1">
        <f t="shared" si="3"/>
        <v>59.314800000000005</v>
      </c>
      <c r="Q30" s="5">
        <f t="shared" si="8"/>
        <v>199.3364000000002</v>
      </c>
      <c r="R30" s="5"/>
      <c r="S30" s="1"/>
      <c r="T30" s="1">
        <f t="shared" si="4"/>
        <v>12.999999999999998</v>
      </c>
      <c r="U30" s="1">
        <f t="shared" si="5"/>
        <v>9.6393480210672511</v>
      </c>
      <c r="V30" s="1">
        <v>52.892000000000003</v>
      </c>
      <c r="W30" s="1">
        <v>50.904000000000003</v>
      </c>
      <c r="X30" s="1">
        <v>59.100800000000007</v>
      </c>
      <c r="Y30" s="1">
        <v>49.046199999999999</v>
      </c>
      <c r="Z30" s="1">
        <v>51.302</v>
      </c>
      <c r="AA30" s="1">
        <v>57.008799999999987</v>
      </c>
      <c r="AB30" s="1"/>
      <c r="AC30" s="1">
        <f t="shared" si="6"/>
        <v>199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34</v>
      </c>
      <c r="C31" s="1">
        <v>1169.095</v>
      </c>
      <c r="D31" s="1">
        <v>3093.1750000000002</v>
      </c>
      <c r="E31" s="1">
        <v>1988.03</v>
      </c>
      <c r="F31" s="1">
        <v>1916.739</v>
      </c>
      <c r="G31" s="6">
        <v>1</v>
      </c>
      <c r="H31" s="1">
        <v>60</v>
      </c>
      <c r="I31" s="1" t="s">
        <v>35</v>
      </c>
      <c r="J31" s="1">
        <v>1995.079</v>
      </c>
      <c r="K31" s="1">
        <f t="shared" si="2"/>
        <v>-7.0489999999999782</v>
      </c>
      <c r="L31" s="1"/>
      <c r="M31" s="1"/>
      <c r="N31" s="1">
        <v>406.67074000000139</v>
      </c>
      <c r="O31" s="1">
        <v>1640</v>
      </c>
      <c r="P31" s="1">
        <f t="shared" si="3"/>
        <v>397.60599999999999</v>
      </c>
      <c r="Q31" s="5">
        <f t="shared" ref="Q31:Q32" si="9">13.5*P31-O31-N31-F31</f>
        <v>1404.2712599999982</v>
      </c>
      <c r="R31" s="5"/>
      <c r="S31" s="1"/>
      <c r="T31" s="1">
        <f t="shared" si="4"/>
        <v>13.5</v>
      </c>
      <c r="U31" s="1">
        <f t="shared" si="5"/>
        <v>9.9681839308259974</v>
      </c>
      <c r="V31" s="1">
        <v>394.0394</v>
      </c>
      <c r="W31" s="1">
        <v>371.09480000000002</v>
      </c>
      <c r="X31" s="1">
        <v>390.03320000000002</v>
      </c>
      <c r="Y31" s="1">
        <v>348.6028</v>
      </c>
      <c r="Z31" s="1">
        <v>347.71539999999999</v>
      </c>
      <c r="AA31" s="1">
        <v>378.19959999999998</v>
      </c>
      <c r="AB31" s="1"/>
      <c r="AC31" s="1">
        <f t="shared" si="6"/>
        <v>1404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34</v>
      </c>
      <c r="C32" s="1">
        <v>829.65700000000004</v>
      </c>
      <c r="D32" s="1">
        <v>2860.92</v>
      </c>
      <c r="E32" s="1">
        <v>1659.1590000000001</v>
      </c>
      <c r="F32" s="1">
        <v>1804.2919999999999</v>
      </c>
      <c r="G32" s="6">
        <v>1</v>
      </c>
      <c r="H32" s="1">
        <v>60</v>
      </c>
      <c r="I32" s="1" t="s">
        <v>35</v>
      </c>
      <c r="J32" s="1">
        <v>1656.8019999999999</v>
      </c>
      <c r="K32" s="1">
        <f t="shared" si="2"/>
        <v>2.3570000000001983</v>
      </c>
      <c r="L32" s="1"/>
      <c r="M32" s="1"/>
      <c r="N32" s="1">
        <v>296.41384000000039</v>
      </c>
      <c r="O32" s="1">
        <v>1200</v>
      </c>
      <c r="P32" s="1">
        <f t="shared" si="3"/>
        <v>331.83180000000004</v>
      </c>
      <c r="Q32" s="5">
        <f t="shared" si="9"/>
        <v>1179.0234600000008</v>
      </c>
      <c r="R32" s="5"/>
      <c r="S32" s="1"/>
      <c r="T32" s="1">
        <f t="shared" si="4"/>
        <v>13.5</v>
      </c>
      <c r="U32" s="1">
        <f t="shared" si="5"/>
        <v>9.9469244358135658</v>
      </c>
      <c r="V32" s="1">
        <v>324.77820000000003</v>
      </c>
      <c r="W32" s="1">
        <v>311.3544</v>
      </c>
      <c r="X32" s="1">
        <v>337.60719999999998</v>
      </c>
      <c r="Y32" s="1">
        <v>295.76420000000002</v>
      </c>
      <c r="Z32" s="1">
        <v>300.76139999999998</v>
      </c>
      <c r="AA32" s="1">
        <v>311.7516</v>
      </c>
      <c r="AB32" s="1"/>
      <c r="AC32" s="1">
        <f t="shared" si="6"/>
        <v>1179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34</v>
      </c>
      <c r="C33" s="1">
        <v>83.715999999999994</v>
      </c>
      <c r="D33" s="1">
        <v>583.97799999999995</v>
      </c>
      <c r="E33" s="1">
        <v>226.38</v>
      </c>
      <c r="F33" s="1">
        <v>407.99200000000002</v>
      </c>
      <c r="G33" s="6">
        <v>1</v>
      </c>
      <c r="H33" s="1">
        <v>60</v>
      </c>
      <c r="I33" s="1" t="s">
        <v>35</v>
      </c>
      <c r="J33" s="1">
        <v>228.727</v>
      </c>
      <c r="K33" s="1">
        <f t="shared" si="2"/>
        <v>-2.3470000000000084</v>
      </c>
      <c r="L33" s="1"/>
      <c r="M33" s="1"/>
      <c r="N33" s="1"/>
      <c r="O33" s="1">
        <v>136.44560000000001</v>
      </c>
      <c r="P33" s="1">
        <f t="shared" si="3"/>
        <v>45.275999999999996</v>
      </c>
      <c r="Q33" s="5"/>
      <c r="R33" s="5"/>
      <c r="S33" s="1"/>
      <c r="T33" s="1">
        <f t="shared" si="4"/>
        <v>12.024860853432282</v>
      </c>
      <c r="U33" s="1">
        <f t="shared" si="5"/>
        <v>12.024860853432282</v>
      </c>
      <c r="V33" s="1">
        <v>44.555599999999998</v>
      </c>
      <c r="W33" s="1">
        <v>45.272000000000013</v>
      </c>
      <c r="X33" s="1">
        <v>51.248800000000003</v>
      </c>
      <c r="Y33" s="1">
        <v>40.073599999999999</v>
      </c>
      <c r="Z33" s="1">
        <v>40.068800000000003</v>
      </c>
      <c r="AA33" s="1">
        <v>39.895200000000003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34</v>
      </c>
      <c r="C34" s="1">
        <v>88.843999999999994</v>
      </c>
      <c r="D34" s="1">
        <v>453.18299999999999</v>
      </c>
      <c r="E34" s="1">
        <v>144.9</v>
      </c>
      <c r="F34" s="1">
        <v>361.20699999999999</v>
      </c>
      <c r="G34" s="6">
        <v>1</v>
      </c>
      <c r="H34" s="1">
        <v>60</v>
      </c>
      <c r="I34" s="1" t="s">
        <v>35</v>
      </c>
      <c r="J34" s="1">
        <v>145.697</v>
      </c>
      <c r="K34" s="1">
        <f t="shared" si="2"/>
        <v>-0.79699999999999704</v>
      </c>
      <c r="L34" s="1"/>
      <c r="M34" s="1"/>
      <c r="N34" s="1">
        <v>53.966000000000008</v>
      </c>
      <c r="O34" s="1">
        <v>45.952999999999967</v>
      </c>
      <c r="P34" s="1">
        <f t="shared" si="3"/>
        <v>28.98</v>
      </c>
      <c r="Q34" s="5"/>
      <c r="R34" s="5"/>
      <c r="S34" s="1"/>
      <c r="T34" s="1">
        <f t="shared" si="4"/>
        <v>15.911870255348514</v>
      </c>
      <c r="U34" s="1">
        <f t="shared" si="5"/>
        <v>15.911870255348514</v>
      </c>
      <c r="V34" s="1">
        <v>30.550999999999998</v>
      </c>
      <c r="W34" s="1">
        <v>33.028199999999998</v>
      </c>
      <c r="X34" s="1">
        <v>34.639600000000002</v>
      </c>
      <c r="Y34" s="1">
        <v>25.309799999999999</v>
      </c>
      <c r="Z34" s="1">
        <v>24.940200000000001</v>
      </c>
      <c r="AA34" s="1">
        <v>28.6188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93.647999999999996</v>
      </c>
      <c r="D35" s="1">
        <v>470.846</v>
      </c>
      <c r="E35" s="1">
        <v>203.74100000000001</v>
      </c>
      <c r="F35" s="1">
        <v>334.30599999999998</v>
      </c>
      <c r="G35" s="6">
        <v>1</v>
      </c>
      <c r="H35" s="1">
        <v>60</v>
      </c>
      <c r="I35" s="1" t="s">
        <v>35</v>
      </c>
      <c r="J35" s="1">
        <v>204.39699999999999</v>
      </c>
      <c r="K35" s="1">
        <f t="shared" ref="K35:K66" si="10">E35-J35</f>
        <v>-0.65599999999997749</v>
      </c>
      <c r="L35" s="1"/>
      <c r="M35" s="1"/>
      <c r="N35" s="1">
        <v>41.949100000000087</v>
      </c>
      <c r="O35" s="1">
        <v>37.210099999999933</v>
      </c>
      <c r="P35" s="1">
        <f t="shared" si="3"/>
        <v>40.748200000000004</v>
      </c>
      <c r="Q35" s="5">
        <f>13*P35-O35-N35-F35</f>
        <v>116.26140000000004</v>
      </c>
      <c r="R35" s="5"/>
      <c r="S35" s="1"/>
      <c r="T35" s="1">
        <f t="shared" si="4"/>
        <v>13</v>
      </c>
      <c r="U35" s="1">
        <f t="shared" si="5"/>
        <v>10.146833479761069</v>
      </c>
      <c r="V35" s="1">
        <v>37.800199999999997</v>
      </c>
      <c r="W35" s="1">
        <v>44.2468</v>
      </c>
      <c r="X35" s="1">
        <v>47.150399999999998</v>
      </c>
      <c r="Y35" s="1">
        <v>33.076999999999998</v>
      </c>
      <c r="Z35" s="1">
        <v>37.221200000000003</v>
      </c>
      <c r="AA35" s="1">
        <v>38.701000000000001</v>
      </c>
      <c r="AB35" s="1"/>
      <c r="AC35" s="1">
        <f t="shared" si="6"/>
        <v>116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/>
      <c r="D36" s="1">
        <v>25.462</v>
      </c>
      <c r="E36" s="1">
        <v>4.2629999999999999</v>
      </c>
      <c r="F36" s="1">
        <v>21.199000000000002</v>
      </c>
      <c r="G36" s="6">
        <v>1</v>
      </c>
      <c r="H36" s="1" t="e">
        <v>#N/A</v>
      </c>
      <c r="I36" s="1" t="s">
        <v>35</v>
      </c>
      <c r="J36" s="1">
        <v>3.9089999999999998</v>
      </c>
      <c r="K36" s="1">
        <f t="shared" si="10"/>
        <v>0.35400000000000009</v>
      </c>
      <c r="L36" s="1"/>
      <c r="M36" s="1"/>
      <c r="N36" s="1">
        <v>25.433599999999998</v>
      </c>
      <c r="O36" s="1"/>
      <c r="P36" s="1">
        <f t="shared" si="3"/>
        <v>0.85260000000000002</v>
      </c>
      <c r="Q36" s="5"/>
      <c r="R36" s="5"/>
      <c r="S36" s="1"/>
      <c r="T36" s="1">
        <f t="shared" si="4"/>
        <v>54.694581280788171</v>
      </c>
      <c r="U36" s="1">
        <f t="shared" si="5"/>
        <v>54.694581280788171</v>
      </c>
      <c r="V36" s="1">
        <v>0</v>
      </c>
      <c r="W36" s="1">
        <v>4.2027999999999999</v>
      </c>
      <c r="X36" s="1">
        <v>4.2027999999999999</v>
      </c>
      <c r="Y36" s="1">
        <v>0</v>
      </c>
      <c r="Z36" s="1">
        <v>0</v>
      </c>
      <c r="AA36" s="1">
        <v>0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34</v>
      </c>
      <c r="C37" s="1">
        <v>-0.152</v>
      </c>
      <c r="D37" s="1">
        <v>31.59</v>
      </c>
      <c r="E37" s="1"/>
      <c r="F37" s="1">
        <v>31.437999999999999</v>
      </c>
      <c r="G37" s="6">
        <v>1</v>
      </c>
      <c r="H37" s="1" t="e">
        <v>#N/A</v>
      </c>
      <c r="I37" s="1" t="s">
        <v>35</v>
      </c>
      <c r="J37" s="1"/>
      <c r="K37" s="1">
        <f t="shared" si="10"/>
        <v>0</v>
      </c>
      <c r="L37" s="1"/>
      <c r="M37" s="1"/>
      <c r="N37" s="1">
        <v>28.04</v>
      </c>
      <c r="O37" s="1"/>
      <c r="P37" s="1">
        <f t="shared" si="3"/>
        <v>0</v>
      </c>
      <c r="Q37" s="5"/>
      <c r="R37" s="5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4.8239999999999998</v>
      </c>
      <c r="X37" s="1">
        <v>4.8239999999999998</v>
      </c>
      <c r="Y37" s="1">
        <v>0</v>
      </c>
      <c r="Z37" s="1">
        <v>0</v>
      </c>
      <c r="AA37" s="1">
        <v>0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34</v>
      </c>
      <c r="C38" s="1">
        <v>54.881</v>
      </c>
      <c r="D38" s="1">
        <v>377.49900000000002</v>
      </c>
      <c r="E38" s="1">
        <v>140.40899999999999</v>
      </c>
      <c r="F38" s="1">
        <v>244.191</v>
      </c>
      <c r="G38" s="6">
        <v>1</v>
      </c>
      <c r="H38" s="1">
        <v>30</v>
      </c>
      <c r="I38" s="1" t="s">
        <v>35</v>
      </c>
      <c r="J38" s="1">
        <v>151.77799999999999</v>
      </c>
      <c r="K38" s="1">
        <f t="shared" si="10"/>
        <v>-11.369</v>
      </c>
      <c r="L38" s="1"/>
      <c r="M38" s="1"/>
      <c r="N38" s="1">
        <v>58.279000000000082</v>
      </c>
      <c r="O38" s="1"/>
      <c r="P38" s="1">
        <f t="shared" si="3"/>
        <v>28.081799999999998</v>
      </c>
      <c r="Q38" s="5">
        <f t="shared" ref="Q38:Q46" si="11">12*P38-O38-N38-F38</f>
        <v>34.511599999999845</v>
      </c>
      <c r="R38" s="5"/>
      <c r="S38" s="1"/>
      <c r="T38" s="1">
        <f t="shared" si="4"/>
        <v>12</v>
      </c>
      <c r="U38" s="1">
        <f t="shared" si="5"/>
        <v>10.771033195877761</v>
      </c>
      <c r="V38" s="1">
        <v>31.041</v>
      </c>
      <c r="W38" s="1">
        <v>38.813800000000001</v>
      </c>
      <c r="X38" s="1">
        <v>37.7684</v>
      </c>
      <c r="Y38" s="1">
        <v>27.659199999999998</v>
      </c>
      <c r="Z38" s="1">
        <v>31.512799999999999</v>
      </c>
      <c r="AA38" s="1">
        <v>33.497</v>
      </c>
      <c r="AB38" s="1"/>
      <c r="AC38" s="1">
        <f t="shared" ref="AC38:AC69" si="12">ROUND(Q38*G38,0)</f>
        <v>35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-41.606999999999999</v>
      </c>
      <c r="D39" s="1">
        <v>394.75700000000001</v>
      </c>
      <c r="E39" s="1">
        <v>92.927000000000007</v>
      </c>
      <c r="F39" s="1">
        <v>258.91000000000003</v>
      </c>
      <c r="G39" s="6">
        <v>1</v>
      </c>
      <c r="H39" s="1">
        <v>30</v>
      </c>
      <c r="I39" s="1" t="s">
        <v>35</v>
      </c>
      <c r="J39" s="1">
        <v>92.307000000000002</v>
      </c>
      <c r="K39" s="1">
        <f t="shared" si="10"/>
        <v>0.62000000000000455</v>
      </c>
      <c r="L39" s="1"/>
      <c r="M39" s="1"/>
      <c r="N39" s="1"/>
      <c r="O39" s="1"/>
      <c r="P39" s="1">
        <f t="shared" si="3"/>
        <v>18.5854</v>
      </c>
      <c r="Q39" s="5"/>
      <c r="R39" s="5"/>
      <c r="S39" s="1"/>
      <c r="T39" s="1">
        <f t="shared" si="4"/>
        <v>13.93082742367665</v>
      </c>
      <c r="U39" s="1">
        <f t="shared" si="5"/>
        <v>13.93082742367665</v>
      </c>
      <c r="V39" s="1">
        <v>16.1754</v>
      </c>
      <c r="W39" s="1">
        <v>25.738800000000001</v>
      </c>
      <c r="X39" s="1">
        <v>30.354199999999999</v>
      </c>
      <c r="Y39" s="1">
        <v>26.586400000000001</v>
      </c>
      <c r="Z39" s="1">
        <v>27.8264</v>
      </c>
      <c r="AA39" s="1">
        <v>25.6372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22.349</v>
      </c>
      <c r="D40" s="1"/>
      <c r="E40" s="1">
        <v>17.297000000000001</v>
      </c>
      <c r="F40" s="1">
        <v>-0.29599999999999999</v>
      </c>
      <c r="G40" s="6">
        <v>1</v>
      </c>
      <c r="H40" s="1" t="e">
        <v>#N/A</v>
      </c>
      <c r="I40" s="1" t="s">
        <v>35</v>
      </c>
      <c r="J40" s="1">
        <v>16.632000000000001</v>
      </c>
      <c r="K40" s="1">
        <f t="shared" si="10"/>
        <v>0.66499999999999915</v>
      </c>
      <c r="L40" s="1"/>
      <c r="M40" s="1"/>
      <c r="N40" s="1">
        <v>18.480599999999999</v>
      </c>
      <c r="O40" s="1">
        <v>31.634399999999999</v>
      </c>
      <c r="P40" s="1">
        <f t="shared" si="3"/>
        <v>3.4594</v>
      </c>
      <c r="Q40" s="5"/>
      <c r="R40" s="5"/>
      <c r="S40" s="1"/>
      <c r="T40" s="1">
        <f t="shared" si="4"/>
        <v>14.401052205584785</v>
      </c>
      <c r="U40" s="1">
        <f t="shared" si="5"/>
        <v>14.401052205584785</v>
      </c>
      <c r="V40" s="1">
        <v>4.5289999999999999</v>
      </c>
      <c r="W40" s="1">
        <v>2.9567999999999999</v>
      </c>
      <c r="X40" s="1">
        <v>1.8872</v>
      </c>
      <c r="Y40" s="1">
        <v>0</v>
      </c>
      <c r="Z40" s="1">
        <v>0</v>
      </c>
      <c r="AA40" s="1">
        <v>0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245.506</v>
      </c>
      <c r="D41" s="1">
        <v>677.40700000000004</v>
      </c>
      <c r="E41" s="1">
        <v>496.541</v>
      </c>
      <c r="F41" s="1">
        <v>310.137</v>
      </c>
      <c r="G41" s="6">
        <v>1</v>
      </c>
      <c r="H41" s="1">
        <v>40</v>
      </c>
      <c r="I41" s="1" t="s">
        <v>35</v>
      </c>
      <c r="J41" s="1">
        <v>503.83199999999999</v>
      </c>
      <c r="K41" s="1">
        <f t="shared" si="10"/>
        <v>-7.2909999999999968</v>
      </c>
      <c r="L41" s="1"/>
      <c r="M41" s="1"/>
      <c r="N41" s="1">
        <v>278.67160000000013</v>
      </c>
      <c r="O41" s="1">
        <v>308.7045999999998</v>
      </c>
      <c r="P41" s="1">
        <f t="shared" si="3"/>
        <v>99.308199999999999</v>
      </c>
      <c r="Q41" s="5">
        <f t="shared" si="11"/>
        <v>294.18520000000007</v>
      </c>
      <c r="R41" s="5"/>
      <c r="S41" s="1"/>
      <c r="T41" s="1">
        <f t="shared" si="4"/>
        <v>12</v>
      </c>
      <c r="U41" s="1">
        <f t="shared" si="5"/>
        <v>9.0376544937880237</v>
      </c>
      <c r="V41" s="1">
        <v>93.507199999999997</v>
      </c>
      <c r="W41" s="1">
        <v>91.209000000000003</v>
      </c>
      <c r="X41" s="1">
        <v>85.7102</v>
      </c>
      <c r="Y41" s="1">
        <v>86.290400000000005</v>
      </c>
      <c r="Z41" s="1">
        <v>93.637399999999985</v>
      </c>
      <c r="AA41" s="1">
        <v>104.9212</v>
      </c>
      <c r="AB41" s="1" t="s">
        <v>81</v>
      </c>
      <c r="AC41" s="1">
        <f t="shared" si="12"/>
        <v>294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34</v>
      </c>
      <c r="C42" s="1">
        <v>49.448999999999998</v>
      </c>
      <c r="D42" s="1">
        <v>158.506</v>
      </c>
      <c r="E42" s="1">
        <v>41.072000000000003</v>
      </c>
      <c r="F42" s="1">
        <v>151.73099999999999</v>
      </c>
      <c r="G42" s="6">
        <v>1</v>
      </c>
      <c r="H42" s="1">
        <v>35</v>
      </c>
      <c r="I42" s="1" t="s">
        <v>35</v>
      </c>
      <c r="J42" s="1">
        <v>41.451000000000001</v>
      </c>
      <c r="K42" s="1">
        <f t="shared" si="10"/>
        <v>-0.37899999999999778</v>
      </c>
      <c r="L42" s="1"/>
      <c r="M42" s="1"/>
      <c r="N42" s="1">
        <v>45.077199999999998</v>
      </c>
      <c r="O42" s="1"/>
      <c r="P42" s="1">
        <f t="shared" si="3"/>
        <v>8.2144000000000013</v>
      </c>
      <c r="Q42" s="5"/>
      <c r="R42" s="5"/>
      <c r="S42" s="1"/>
      <c r="T42" s="1">
        <f t="shared" si="4"/>
        <v>23.958925788858586</v>
      </c>
      <c r="U42" s="1">
        <f t="shared" si="5"/>
        <v>23.958925788858586</v>
      </c>
      <c r="V42" s="1">
        <v>9.6264000000000003</v>
      </c>
      <c r="W42" s="1">
        <v>20.8522</v>
      </c>
      <c r="X42" s="1">
        <v>22.627800000000001</v>
      </c>
      <c r="Y42" s="1">
        <v>11.4656</v>
      </c>
      <c r="Z42" s="1">
        <v>13.9284</v>
      </c>
      <c r="AA42" s="1">
        <v>18.597799999999999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-7.5999999999999998E-2</v>
      </c>
      <c r="D43" s="1">
        <v>40.923999999999999</v>
      </c>
      <c r="E43" s="1">
        <v>9.798</v>
      </c>
      <c r="F43" s="1">
        <v>31.05</v>
      </c>
      <c r="G43" s="6">
        <v>1</v>
      </c>
      <c r="H43" s="1" t="e">
        <v>#N/A</v>
      </c>
      <c r="I43" s="1" t="s">
        <v>35</v>
      </c>
      <c r="J43" s="1">
        <v>11.510999999999999</v>
      </c>
      <c r="K43" s="1">
        <f t="shared" si="10"/>
        <v>-1.7129999999999992</v>
      </c>
      <c r="L43" s="1"/>
      <c r="M43" s="1"/>
      <c r="N43" s="1">
        <v>30.919999999999991</v>
      </c>
      <c r="O43" s="1"/>
      <c r="P43" s="1">
        <f t="shared" si="3"/>
        <v>1.9596</v>
      </c>
      <c r="Q43" s="5"/>
      <c r="R43" s="5"/>
      <c r="S43" s="1"/>
      <c r="T43" s="1">
        <f t="shared" si="4"/>
        <v>31.623800775668499</v>
      </c>
      <c r="U43" s="1">
        <f t="shared" si="5"/>
        <v>31.623800775668499</v>
      </c>
      <c r="V43" s="1">
        <v>0.27579999999999999</v>
      </c>
      <c r="W43" s="1">
        <v>5.4870000000000001</v>
      </c>
      <c r="X43" s="1">
        <v>5.4870000000000001</v>
      </c>
      <c r="Y43" s="1">
        <v>0</v>
      </c>
      <c r="Z43" s="1">
        <v>0</v>
      </c>
      <c r="AA43" s="1">
        <v>0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34</v>
      </c>
      <c r="C44" s="1"/>
      <c r="D44" s="1">
        <v>38.512999999999998</v>
      </c>
      <c r="E44" s="1">
        <v>2.5579999999999998</v>
      </c>
      <c r="F44" s="1">
        <v>35.954999999999998</v>
      </c>
      <c r="G44" s="6">
        <v>1</v>
      </c>
      <c r="H44" s="1" t="e">
        <v>#N/A</v>
      </c>
      <c r="I44" s="1" t="s">
        <v>35</v>
      </c>
      <c r="J44" s="1">
        <v>2.5579999999999998</v>
      </c>
      <c r="K44" s="1">
        <f t="shared" si="10"/>
        <v>0</v>
      </c>
      <c r="L44" s="1"/>
      <c r="M44" s="1"/>
      <c r="N44" s="1">
        <v>25.017599999999991</v>
      </c>
      <c r="O44" s="1"/>
      <c r="P44" s="1">
        <f t="shared" si="3"/>
        <v>0.51159999999999994</v>
      </c>
      <c r="Q44" s="5"/>
      <c r="R44" s="5"/>
      <c r="S44" s="1"/>
      <c r="T44" s="1">
        <f t="shared" si="4"/>
        <v>119.18021892103204</v>
      </c>
      <c r="U44" s="1">
        <f t="shared" si="5"/>
        <v>119.18021892103204</v>
      </c>
      <c r="V44" s="1">
        <v>0</v>
      </c>
      <c r="W44" s="1">
        <v>4.5848000000000004</v>
      </c>
      <c r="X44" s="1">
        <v>4.5848000000000004</v>
      </c>
      <c r="Y44" s="1">
        <v>0</v>
      </c>
      <c r="Z44" s="1">
        <v>0</v>
      </c>
      <c r="AA44" s="1">
        <v>0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34</v>
      </c>
      <c r="C45" s="1">
        <v>147.02699999999999</v>
      </c>
      <c r="D45" s="1">
        <v>781.45600000000002</v>
      </c>
      <c r="E45" s="1">
        <v>421.80200000000002</v>
      </c>
      <c r="F45" s="1">
        <v>428.42500000000001</v>
      </c>
      <c r="G45" s="6">
        <v>1</v>
      </c>
      <c r="H45" s="1">
        <v>45</v>
      </c>
      <c r="I45" s="1" t="s">
        <v>35</v>
      </c>
      <c r="J45" s="1">
        <v>440.34500000000003</v>
      </c>
      <c r="K45" s="1">
        <f t="shared" si="10"/>
        <v>-18.543000000000006</v>
      </c>
      <c r="L45" s="1"/>
      <c r="M45" s="1"/>
      <c r="N45" s="1">
        <v>71.315399999999897</v>
      </c>
      <c r="O45" s="1">
        <v>362.51500000000033</v>
      </c>
      <c r="P45" s="1">
        <f t="shared" si="3"/>
        <v>84.360399999999998</v>
      </c>
      <c r="Q45" s="5">
        <f t="shared" si="11"/>
        <v>150.0693999999998</v>
      </c>
      <c r="R45" s="5"/>
      <c r="S45" s="1"/>
      <c r="T45" s="1">
        <f t="shared" si="4"/>
        <v>12.000000000000002</v>
      </c>
      <c r="U45" s="1">
        <f t="shared" si="5"/>
        <v>10.221091886714623</v>
      </c>
      <c r="V45" s="1">
        <v>84.237400000000008</v>
      </c>
      <c r="W45" s="1">
        <v>76.802999999999997</v>
      </c>
      <c r="X45" s="1">
        <v>82.3202</v>
      </c>
      <c r="Y45" s="1">
        <v>70.135599999999997</v>
      </c>
      <c r="Z45" s="1">
        <v>67.6036</v>
      </c>
      <c r="AA45" s="1">
        <v>70.126000000000005</v>
      </c>
      <c r="AB45" s="1"/>
      <c r="AC45" s="1">
        <f t="shared" si="12"/>
        <v>150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34</v>
      </c>
      <c r="C46" s="1">
        <v>32.960999999999999</v>
      </c>
      <c r="D46" s="1">
        <v>622.625</v>
      </c>
      <c r="E46" s="1">
        <v>246.81299999999999</v>
      </c>
      <c r="F46" s="1">
        <v>360.17399999999998</v>
      </c>
      <c r="G46" s="6">
        <v>1</v>
      </c>
      <c r="H46" s="1">
        <v>45</v>
      </c>
      <c r="I46" s="1" t="s">
        <v>35</v>
      </c>
      <c r="J46" s="1">
        <v>272.154</v>
      </c>
      <c r="K46" s="1">
        <f t="shared" si="10"/>
        <v>-25.341000000000008</v>
      </c>
      <c r="L46" s="1"/>
      <c r="M46" s="1"/>
      <c r="N46" s="1"/>
      <c r="O46" s="1">
        <v>118.22799999999999</v>
      </c>
      <c r="P46" s="1">
        <f t="shared" si="3"/>
        <v>49.3626</v>
      </c>
      <c r="Q46" s="5">
        <f t="shared" si="11"/>
        <v>113.94920000000008</v>
      </c>
      <c r="R46" s="5"/>
      <c r="S46" s="1"/>
      <c r="T46" s="1">
        <f t="shared" si="4"/>
        <v>12.000000000000002</v>
      </c>
      <c r="U46" s="1">
        <f t="shared" si="5"/>
        <v>9.6915883685219164</v>
      </c>
      <c r="V46" s="1">
        <v>47.372</v>
      </c>
      <c r="W46" s="1">
        <v>49.6616</v>
      </c>
      <c r="X46" s="1">
        <v>56.987800000000007</v>
      </c>
      <c r="Y46" s="1">
        <v>45.702399999999997</v>
      </c>
      <c r="Z46" s="1">
        <v>43.182200000000002</v>
      </c>
      <c r="AA46" s="1">
        <v>42.111199999999997</v>
      </c>
      <c r="AB46" s="1"/>
      <c r="AC46" s="1">
        <f t="shared" si="12"/>
        <v>114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34</v>
      </c>
      <c r="C47" s="1">
        <v>19.93</v>
      </c>
      <c r="D47" s="1"/>
      <c r="E47" s="1">
        <v>7.8719999999999999</v>
      </c>
      <c r="F47" s="1">
        <v>12.058</v>
      </c>
      <c r="G47" s="6">
        <v>1</v>
      </c>
      <c r="H47" s="1" t="e">
        <v>#N/A</v>
      </c>
      <c r="I47" s="1" t="s">
        <v>35</v>
      </c>
      <c r="J47" s="1">
        <v>9.3780000000000001</v>
      </c>
      <c r="K47" s="1">
        <f t="shared" si="10"/>
        <v>-1.5060000000000002</v>
      </c>
      <c r="L47" s="1"/>
      <c r="M47" s="1"/>
      <c r="N47" s="1"/>
      <c r="O47" s="1">
        <v>5.2604000000000006</v>
      </c>
      <c r="P47" s="1">
        <f t="shared" si="3"/>
        <v>1.5744</v>
      </c>
      <c r="Q47" s="5"/>
      <c r="R47" s="5"/>
      <c r="S47" s="1"/>
      <c r="T47" s="1">
        <f t="shared" si="4"/>
        <v>11</v>
      </c>
      <c r="U47" s="1">
        <f t="shared" si="5"/>
        <v>11</v>
      </c>
      <c r="V47" s="1">
        <v>1.5744</v>
      </c>
      <c r="W47" s="1">
        <v>0.2868</v>
      </c>
      <c r="X47" s="1">
        <v>0.2868</v>
      </c>
      <c r="Y47" s="1">
        <v>0</v>
      </c>
      <c r="Z47" s="1">
        <v>0</v>
      </c>
      <c r="AA47" s="1">
        <v>0</v>
      </c>
      <c r="AB47" s="1"/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34</v>
      </c>
      <c r="C48" s="1">
        <v>16.984000000000002</v>
      </c>
      <c r="D48" s="1">
        <v>16.343</v>
      </c>
      <c r="E48" s="1">
        <v>16.231000000000002</v>
      </c>
      <c r="F48" s="1">
        <v>1.258</v>
      </c>
      <c r="G48" s="6">
        <v>1</v>
      </c>
      <c r="H48" s="1" t="e">
        <v>#N/A</v>
      </c>
      <c r="I48" s="1" t="s">
        <v>35</v>
      </c>
      <c r="J48" s="1">
        <v>16.157</v>
      </c>
      <c r="K48" s="1">
        <f t="shared" si="10"/>
        <v>7.400000000000162E-2</v>
      </c>
      <c r="L48" s="1"/>
      <c r="M48" s="1"/>
      <c r="N48" s="1">
        <v>33.915999999999997</v>
      </c>
      <c r="O48" s="1"/>
      <c r="P48" s="1">
        <f t="shared" si="3"/>
        <v>3.2462000000000004</v>
      </c>
      <c r="Q48" s="5"/>
      <c r="R48" s="5"/>
      <c r="S48" s="1"/>
      <c r="T48" s="1">
        <f t="shared" si="4"/>
        <v>10.835438358696321</v>
      </c>
      <c r="U48" s="1">
        <f t="shared" si="5"/>
        <v>10.835438358696321</v>
      </c>
      <c r="V48" s="1">
        <v>3.4325999999999999</v>
      </c>
      <c r="W48" s="1">
        <v>4.5061999999999998</v>
      </c>
      <c r="X48" s="1">
        <v>1.6035999999999999</v>
      </c>
      <c r="Y48" s="1">
        <v>0</v>
      </c>
      <c r="Z48" s="1">
        <v>0</v>
      </c>
      <c r="AA48" s="1">
        <v>0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89</v>
      </c>
      <c r="B49" s="13" t="s">
        <v>34</v>
      </c>
      <c r="C49" s="13">
        <v>-0.253</v>
      </c>
      <c r="D49" s="13">
        <v>0.253</v>
      </c>
      <c r="E49" s="13"/>
      <c r="F49" s="13"/>
      <c r="G49" s="14">
        <v>0</v>
      </c>
      <c r="H49" s="13">
        <v>35</v>
      </c>
      <c r="I49" s="13" t="s">
        <v>32</v>
      </c>
      <c r="J49" s="13">
        <v>2.1</v>
      </c>
      <c r="K49" s="13">
        <f t="shared" si="10"/>
        <v>-2.1</v>
      </c>
      <c r="L49" s="13"/>
      <c r="M49" s="13"/>
      <c r="N49" s="13"/>
      <c r="O49" s="13"/>
      <c r="P49" s="13">
        <f t="shared" si="3"/>
        <v>0</v>
      </c>
      <c r="Q49" s="15"/>
      <c r="R49" s="15"/>
      <c r="S49" s="13"/>
      <c r="T49" s="13" t="e">
        <f t="shared" si="4"/>
        <v>#DIV/0!</v>
      </c>
      <c r="U49" s="13" t="e">
        <f t="shared" si="5"/>
        <v>#DIV/0!</v>
      </c>
      <c r="V49" s="13">
        <v>-0.43559999999999999</v>
      </c>
      <c r="W49" s="13">
        <v>4.9962</v>
      </c>
      <c r="X49" s="13">
        <v>7.2907999999999999</v>
      </c>
      <c r="Y49" s="13">
        <v>6.5956000000000001</v>
      </c>
      <c r="Z49" s="13">
        <v>6.3450000000000006</v>
      </c>
      <c r="AA49" s="13">
        <v>6.7772000000000006</v>
      </c>
      <c r="AB49" s="13"/>
      <c r="AC49" s="13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31</v>
      </c>
      <c r="C50" s="1">
        <v>390</v>
      </c>
      <c r="D50" s="1">
        <v>1188</v>
      </c>
      <c r="E50" s="1">
        <v>674</v>
      </c>
      <c r="F50" s="1">
        <v>770</v>
      </c>
      <c r="G50" s="6">
        <v>0.4</v>
      </c>
      <c r="H50" s="1">
        <v>45</v>
      </c>
      <c r="I50" s="1" t="s">
        <v>35</v>
      </c>
      <c r="J50" s="1">
        <v>681</v>
      </c>
      <c r="K50" s="1">
        <f t="shared" si="10"/>
        <v>-7</v>
      </c>
      <c r="L50" s="1"/>
      <c r="M50" s="1"/>
      <c r="N50" s="1">
        <v>294.29999999999927</v>
      </c>
      <c r="O50" s="1">
        <v>256.30000000000058</v>
      </c>
      <c r="P50" s="1">
        <f t="shared" si="3"/>
        <v>134.80000000000001</v>
      </c>
      <c r="Q50" s="5">
        <f t="shared" ref="Q50:Q57" si="13">12*P50-O50-N50-F50</f>
        <v>297.00000000000023</v>
      </c>
      <c r="R50" s="5"/>
      <c r="S50" s="1"/>
      <c r="T50" s="1">
        <f t="shared" si="4"/>
        <v>12</v>
      </c>
      <c r="U50" s="1">
        <f t="shared" si="5"/>
        <v>9.7967359050445086</v>
      </c>
      <c r="V50" s="1">
        <v>132.6</v>
      </c>
      <c r="W50" s="1">
        <v>144.6</v>
      </c>
      <c r="X50" s="1">
        <v>145.19999999999999</v>
      </c>
      <c r="Y50" s="1">
        <v>109.6</v>
      </c>
      <c r="Z50" s="1">
        <v>113.2</v>
      </c>
      <c r="AA50" s="1">
        <v>134.19999999999999</v>
      </c>
      <c r="AB50" s="1"/>
      <c r="AC50" s="1">
        <f t="shared" si="12"/>
        <v>119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31</v>
      </c>
      <c r="C51" s="1">
        <v>44</v>
      </c>
      <c r="D51" s="1">
        <v>10</v>
      </c>
      <c r="E51" s="1">
        <v>47</v>
      </c>
      <c r="F51" s="1">
        <v>5</v>
      </c>
      <c r="G51" s="6">
        <v>0.45</v>
      </c>
      <c r="H51" s="1">
        <v>50</v>
      </c>
      <c r="I51" s="1" t="s">
        <v>35</v>
      </c>
      <c r="J51" s="1">
        <v>47</v>
      </c>
      <c r="K51" s="1">
        <f t="shared" si="10"/>
        <v>0</v>
      </c>
      <c r="L51" s="1"/>
      <c r="M51" s="1"/>
      <c r="N51" s="1">
        <v>111.2</v>
      </c>
      <c r="O51" s="1"/>
      <c r="P51" s="1">
        <f t="shared" si="3"/>
        <v>9.4</v>
      </c>
      <c r="Q51" s="5"/>
      <c r="R51" s="5"/>
      <c r="S51" s="1"/>
      <c r="T51" s="1">
        <f t="shared" si="4"/>
        <v>12.361702127659575</v>
      </c>
      <c r="U51" s="1">
        <f t="shared" si="5"/>
        <v>12.361702127659575</v>
      </c>
      <c r="V51" s="1">
        <v>6.6</v>
      </c>
      <c r="W51" s="1">
        <v>13.6</v>
      </c>
      <c r="X51" s="1">
        <v>7.2</v>
      </c>
      <c r="Y51" s="1">
        <v>3.6</v>
      </c>
      <c r="Z51" s="1">
        <v>6</v>
      </c>
      <c r="AA51" s="1">
        <v>9.8000000000000007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34</v>
      </c>
      <c r="C52" s="1">
        <v>22.975999999999999</v>
      </c>
      <c r="D52" s="1">
        <v>25.498999999999999</v>
      </c>
      <c r="E52" s="1">
        <v>25.77</v>
      </c>
      <c r="F52" s="1">
        <v>16.917999999999999</v>
      </c>
      <c r="G52" s="6">
        <v>1</v>
      </c>
      <c r="H52" s="1" t="e">
        <v>#N/A</v>
      </c>
      <c r="I52" s="1" t="s">
        <v>35</v>
      </c>
      <c r="J52" s="1">
        <v>25.106000000000002</v>
      </c>
      <c r="K52" s="1">
        <f t="shared" si="10"/>
        <v>0.66399999999999793</v>
      </c>
      <c r="L52" s="1"/>
      <c r="M52" s="1"/>
      <c r="N52" s="1">
        <v>14.13660000000001</v>
      </c>
      <c r="O52" s="1">
        <v>11.03</v>
      </c>
      <c r="P52" s="1">
        <f t="shared" si="3"/>
        <v>5.1539999999999999</v>
      </c>
      <c r="Q52" s="5">
        <f t="shared" si="13"/>
        <v>19.76339999999999</v>
      </c>
      <c r="R52" s="5"/>
      <c r="S52" s="1"/>
      <c r="T52" s="1">
        <f t="shared" si="4"/>
        <v>12</v>
      </c>
      <c r="U52" s="1">
        <f t="shared" si="5"/>
        <v>8.1654249126891756</v>
      </c>
      <c r="V52" s="1">
        <v>4.6026000000000007</v>
      </c>
      <c r="W52" s="1">
        <v>3.4438</v>
      </c>
      <c r="X52" s="1">
        <v>2.5706000000000002</v>
      </c>
      <c r="Y52" s="1">
        <v>0</v>
      </c>
      <c r="Z52" s="1">
        <v>0</v>
      </c>
      <c r="AA52" s="1">
        <v>0</v>
      </c>
      <c r="AB52" s="1"/>
      <c r="AC52" s="1">
        <f t="shared" si="12"/>
        <v>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31</v>
      </c>
      <c r="C53" s="1">
        <v>8</v>
      </c>
      <c r="D53" s="1">
        <v>36</v>
      </c>
      <c r="E53" s="1">
        <v>12</v>
      </c>
      <c r="F53" s="1">
        <v>27</v>
      </c>
      <c r="G53" s="6">
        <v>0.35</v>
      </c>
      <c r="H53" s="1" t="e">
        <v>#N/A</v>
      </c>
      <c r="I53" s="1" t="s">
        <v>35</v>
      </c>
      <c r="J53" s="1">
        <v>12</v>
      </c>
      <c r="K53" s="1">
        <f t="shared" si="10"/>
        <v>0</v>
      </c>
      <c r="L53" s="1"/>
      <c r="M53" s="1"/>
      <c r="N53" s="1">
        <v>41.199999999999989</v>
      </c>
      <c r="O53" s="1"/>
      <c r="P53" s="1">
        <f t="shared" si="3"/>
        <v>2.4</v>
      </c>
      <c r="Q53" s="5"/>
      <c r="R53" s="5"/>
      <c r="S53" s="1"/>
      <c r="T53" s="1">
        <f t="shared" si="4"/>
        <v>28.416666666666664</v>
      </c>
      <c r="U53" s="1">
        <f t="shared" si="5"/>
        <v>28.416666666666664</v>
      </c>
      <c r="V53" s="1">
        <v>1.6</v>
      </c>
      <c r="W53" s="1">
        <v>6.6</v>
      </c>
      <c r="X53" s="1">
        <v>5.6</v>
      </c>
      <c r="Y53" s="1">
        <v>0</v>
      </c>
      <c r="Z53" s="1">
        <v>0</v>
      </c>
      <c r="AA53" s="1">
        <v>0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34</v>
      </c>
      <c r="C54" s="1"/>
      <c r="D54" s="1">
        <v>34.686</v>
      </c>
      <c r="E54" s="1">
        <v>4.3460000000000001</v>
      </c>
      <c r="F54" s="1">
        <v>30.34</v>
      </c>
      <c r="G54" s="6">
        <v>1</v>
      </c>
      <c r="H54" s="1" t="e">
        <v>#N/A</v>
      </c>
      <c r="I54" s="1" t="s">
        <v>35</v>
      </c>
      <c r="J54" s="1">
        <v>4.33</v>
      </c>
      <c r="K54" s="1">
        <f t="shared" si="10"/>
        <v>1.6000000000000014E-2</v>
      </c>
      <c r="L54" s="1"/>
      <c r="M54" s="1"/>
      <c r="N54" s="1">
        <v>21.547000000000001</v>
      </c>
      <c r="O54" s="1"/>
      <c r="P54" s="1">
        <f t="shared" si="3"/>
        <v>0.86919999999999997</v>
      </c>
      <c r="Q54" s="5"/>
      <c r="R54" s="5"/>
      <c r="S54" s="1"/>
      <c r="T54" s="1">
        <f t="shared" si="4"/>
        <v>59.695121951219512</v>
      </c>
      <c r="U54" s="1">
        <f t="shared" si="5"/>
        <v>59.695121951219512</v>
      </c>
      <c r="V54" s="1">
        <v>0</v>
      </c>
      <c r="W54" s="1">
        <v>4.3094000000000001</v>
      </c>
      <c r="X54" s="1">
        <v>4.3094000000000001</v>
      </c>
      <c r="Y54" s="1">
        <v>0</v>
      </c>
      <c r="Z54" s="1">
        <v>0</v>
      </c>
      <c r="AA54" s="1">
        <v>0</v>
      </c>
      <c r="AB54" s="1"/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31</v>
      </c>
      <c r="C55" s="1">
        <v>183</v>
      </c>
      <c r="D55" s="1">
        <v>438</v>
      </c>
      <c r="E55" s="1">
        <v>300</v>
      </c>
      <c r="F55" s="1">
        <v>261</v>
      </c>
      <c r="G55" s="6">
        <v>0.4</v>
      </c>
      <c r="H55" s="1">
        <v>40</v>
      </c>
      <c r="I55" s="1" t="s">
        <v>35</v>
      </c>
      <c r="J55" s="1">
        <v>297</v>
      </c>
      <c r="K55" s="1">
        <f t="shared" si="10"/>
        <v>3</v>
      </c>
      <c r="L55" s="1"/>
      <c r="M55" s="1"/>
      <c r="N55" s="1">
        <v>159.30000000000001</v>
      </c>
      <c r="O55" s="1">
        <v>216.90000000000009</v>
      </c>
      <c r="P55" s="1">
        <f t="shared" si="3"/>
        <v>60</v>
      </c>
      <c r="Q55" s="5">
        <f t="shared" si="13"/>
        <v>82.799999999999898</v>
      </c>
      <c r="R55" s="5"/>
      <c r="S55" s="1"/>
      <c r="T55" s="1">
        <f t="shared" si="4"/>
        <v>12</v>
      </c>
      <c r="U55" s="1">
        <f t="shared" si="5"/>
        <v>10.620000000000001</v>
      </c>
      <c r="V55" s="1">
        <v>62.2</v>
      </c>
      <c r="W55" s="1">
        <v>60.2</v>
      </c>
      <c r="X55" s="1">
        <v>56.4</v>
      </c>
      <c r="Y55" s="1">
        <v>59.2</v>
      </c>
      <c r="Z55" s="1">
        <v>61.2</v>
      </c>
      <c r="AA55" s="1">
        <v>63.4</v>
      </c>
      <c r="AB55" s="1"/>
      <c r="AC55" s="1">
        <f t="shared" si="12"/>
        <v>33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31</v>
      </c>
      <c r="C56" s="1">
        <v>472</v>
      </c>
      <c r="D56" s="1">
        <v>36</v>
      </c>
      <c r="E56" s="1">
        <v>354</v>
      </c>
      <c r="F56" s="1">
        <v>77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10"/>
        <v>7</v>
      </c>
      <c r="L56" s="1"/>
      <c r="M56" s="1"/>
      <c r="N56" s="1">
        <v>170.59999999999991</v>
      </c>
      <c r="O56" s="1">
        <v>541.60000000000014</v>
      </c>
      <c r="P56" s="1">
        <f t="shared" si="3"/>
        <v>70.8</v>
      </c>
      <c r="Q56" s="5">
        <f t="shared" si="13"/>
        <v>60.399999999999864</v>
      </c>
      <c r="R56" s="5"/>
      <c r="S56" s="1"/>
      <c r="T56" s="1">
        <f t="shared" si="4"/>
        <v>12</v>
      </c>
      <c r="U56" s="1">
        <f t="shared" si="5"/>
        <v>11.146892655367234</v>
      </c>
      <c r="V56" s="1">
        <v>76.2</v>
      </c>
      <c r="W56" s="1">
        <v>50</v>
      </c>
      <c r="X56" s="1">
        <v>36.200000000000003</v>
      </c>
      <c r="Y56" s="1">
        <v>57</v>
      </c>
      <c r="Z56" s="1">
        <v>62.2</v>
      </c>
      <c r="AA56" s="1">
        <v>81.2</v>
      </c>
      <c r="AB56" s="1"/>
      <c r="AC56" s="1">
        <f t="shared" si="12"/>
        <v>24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31</v>
      </c>
      <c r="C57" s="1">
        <v>292</v>
      </c>
      <c r="D57" s="1">
        <v>816</v>
      </c>
      <c r="E57" s="1">
        <v>612</v>
      </c>
      <c r="F57" s="1">
        <v>420</v>
      </c>
      <c r="G57" s="6">
        <v>0.4</v>
      </c>
      <c r="H57" s="1">
        <v>40</v>
      </c>
      <c r="I57" s="1" t="s">
        <v>35</v>
      </c>
      <c r="J57" s="1">
        <v>615</v>
      </c>
      <c r="K57" s="1">
        <f t="shared" si="10"/>
        <v>-3</v>
      </c>
      <c r="L57" s="1"/>
      <c r="M57" s="1"/>
      <c r="N57" s="1">
        <v>137.90000000000029</v>
      </c>
      <c r="O57" s="1">
        <v>629.69999999999959</v>
      </c>
      <c r="P57" s="1">
        <f t="shared" si="3"/>
        <v>122.4</v>
      </c>
      <c r="Q57" s="5">
        <f t="shared" si="13"/>
        <v>281.20000000000027</v>
      </c>
      <c r="R57" s="5"/>
      <c r="S57" s="1"/>
      <c r="T57" s="1">
        <f t="shared" si="4"/>
        <v>12.000000000000002</v>
      </c>
      <c r="U57" s="1">
        <f t="shared" si="5"/>
        <v>9.7026143790849666</v>
      </c>
      <c r="V57" s="1">
        <v>116.6</v>
      </c>
      <c r="W57" s="1">
        <v>97.4</v>
      </c>
      <c r="X57" s="1">
        <v>101.2</v>
      </c>
      <c r="Y57" s="1">
        <v>99</v>
      </c>
      <c r="Z57" s="1">
        <v>104.8</v>
      </c>
      <c r="AA57" s="1">
        <v>104.2</v>
      </c>
      <c r="AB57" s="1"/>
      <c r="AC57" s="1">
        <f t="shared" si="12"/>
        <v>112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34</v>
      </c>
      <c r="C58" s="1">
        <v>58.145000000000003</v>
      </c>
      <c r="D58" s="1">
        <v>173.10499999999999</v>
      </c>
      <c r="E58" s="1">
        <v>96.025999999999996</v>
      </c>
      <c r="F58" s="1">
        <v>127.04900000000001</v>
      </c>
      <c r="G58" s="6">
        <v>1</v>
      </c>
      <c r="H58" s="1">
        <v>50</v>
      </c>
      <c r="I58" s="1" t="s">
        <v>35</v>
      </c>
      <c r="J58" s="1">
        <v>106.44199999999999</v>
      </c>
      <c r="K58" s="1">
        <f t="shared" si="10"/>
        <v>-10.415999999999997</v>
      </c>
      <c r="L58" s="1"/>
      <c r="M58" s="1"/>
      <c r="N58" s="1"/>
      <c r="O58" s="1">
        <v>110.7948</v>
      </c>
      <c r="P58" s="1">
        <f t="shared" si="3"/>
        <v>19.205199999999998</v>
      </c>
      <c r="Q58" s="5">
        <f>13*P58-O58-N58-F58</f>
        <v>11.823799999999977</v>
      </c>
      <c r="R58" s="5"/>
      <c r="S58" s="1"/>
      <c r="T58" s="1">
        <f t="shared" si="4"/>
        <v>13</v>
      </c>
      <c r="U58" s="1">
        <f t="shared" si="5"/>
        <v>12.384343823547789</v>
      </c>
      <c r="V58" s="1">
        <v>21.377800000000001</v>
      </c>
      <c r="W58" s="1">
        <v>16.445</v>
      </c>
      <c r="X58" s="1">
        <v>17.260000000000002</v>
      </c>
      <c r="Y58" s="1">
        <v>12.962</v>
      </c>
      <c r="Z58" s="1">
        <v>14.54</v>
      </c>
      <c r="AA58" s="1">
        <v>16.1892</v>
      </c>
      <c r="AB58" s="1"/>
      <c r="AC58" s="1">
        <f t="shared" si="12"/>
        <v>12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34</v>
      </c>
      <c r="C59" s="1">
        <v>74.256</v>
      </c>
      <c r="D59" s="1">
        <v>141.315</v>
      </c>
      <c r="E59" s="1">
        <v>103.304</v>
      </c>
      <c r="F59" s="1">
        <v>76.983000000000004</v>
      </c>
      <c r="G59" s="6">
        <v>1</v>
      </c>
      <c r="H59" s="1">
        <v>50</v>
      </c>
      <c r="I59" s="1" t="s">
        <v>35</v>
      </c>
      <c r="J59" s="1">
        <v>110.548</v>
      </c>
      <c r="K59" s="1">
        <f t="shared" si="10"/>
        <v>-7.2439999999999998</v>
      </c>
      <c r="L59" s="1"/>
      <c r="M59" s="1"/>
      <c r="N59" s="1">
        <v>84.355599999999981</v>
      </c>
      <c r="O59" s="1">
        <v>82.729400000000041</v>
      </c>
      <c r="P59" s="1">
        <f t="shared" si="3"/>
        <v>20.660800000000002</v>
      </c>
      <c r="Q59" s="5"/>
      <c r="R59" s="5"/>
      <c r="S59" s="1"/>
      <c r="T59" s="1">
        <f t="shared" si="4"/>
        <v>11.813095330287307</v>
      </c>
      <c r="U59" s="1">
        <f t="shared" si="5"/>
        <v>11.813095330287307</v>
      </c>
      <c r="V59" s="1">
        <v>23.916</v>
      </c>
      <c r="W59" s="1">
        <v>20.713999999999999</v>
      </c>
      <c r="X59" s="1">
        <v>18.466799999999999</v>
      </c>
      <c r="Y59" s="1">
        <v>15.6738</v>
      </c>
      <c r="Z59" s="1">
        <v>15.333600000000001</v>
      </c>
      <c r="AA59" s="1">
        <v>17.6128</v>
      </c>
      <c r="AB59" s="1"/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34</v>
      </c>
      <c r="C60" s="1">
        <v>15.609</v>
      </c>
      <c r="D60" s="1">
        <v>118.22</v>
      </c>
      <c r="E60" s="1">
        <v>80.015000000000001</v>
      </c>
      <c r="F60" s="1">
        <v>44.142000000000003</v>
      </c>
      <c r="G60" s="6">
        <v>1</v>
      </c>
      <c r="H60" s="1">
        <v>55</v>
      </c>
      <c r="I60" s="1" t="s">
        <v>35</v>
      </c>
      <c r="J60" s="1">
        <v>75.995999999999995</v>
      </c>
      <c r="K60" s="1">
        <f t="shared" si="10"/>
        <v>4.0190000000000055</v>
      </c>
      <c r="L60" s="1"/>
      <c r="M60" s="1"/>
      <c r="N60" s="1">
        <v>20.415799999999969</v>
      </c>
      <c r="O60" s="1">
        <v>98.513600000000039</v>
      </c>
      <c r="P60" s="1">
        <f t="shared" si="3"/>
        <v>16.003</v>
      </c>
      <c r="Q60" s="5">
        <f>13*P60-O60-N60-F60</f>
        <v>44.967599999999969</v>
      </c>
      <c r="R60" s="5"/>
      <c r="S60" s="1"/>
      <c r="T60" s="1">
        <f t="shared" si="4"/>
        <v>13</v>
      </c>
      <c r="U60" s="1">
        <f t="shared" si="5"/>
        <v>10.190051865275262</v>
      </c>
      <c r="V60" s="1">
        <v>15.7974</v>
      </c>
      <c r="W60" s="1">
        <v>11.111800000000001</v>
      </c>
      <c r="X60" s="1">
        <v>10.264200000000001</v>
      </c>
      <c r="Y60" s="1">
        <v>12.5936</v>
      </c>
      <c r="Z60" s="1">
        <v>13.392799999999999</v>
      </c>
      <c r="AA60" s="1">
        <v>10.1968</v>
      </c>
      <c r="AB60" s="1"/>
      <c r="AC60" s="1">
        <f t="shared" si="12"/>
        <v>45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34</v>
      </c>
      <c r="C61" s="1">
        <v>2.0630000000000002</v>
      </c>
      <c r="D61" s="1">
        <v>26.390999999999998</v>
      </c>
      <c r="E61" s="1">
        <v>10.275</v>
      </c>
      <c r="F61" s="1">
        <v>17.460999999999999</v>
      </c>
      <c r="G61" s="6">
        <v>1</v>
      </c>
      <c r="H61" s="1" t="e">
        <v>#N/A</v>
      </c>
      <c r="I61" s="1" t="s">
        <v>35</v>
      </c>
      <c r="J61" s="1">
        <v>9.7360000000000007</v>
      </c>
      <c r="K61" s="1">
        <f t="shared" si="10"/>
        <v>0.5389999999999997</v>
      </c>
      <c r="L61" s="1"/>
      <c r="M61" s="1"/>
      <c r="N61" s="1">
        <v>22.281400000000001</v>
      </c>
      <c r="O61" s="1"/>
      <c r="P61" s="1">
        <f t="shared" si="3"/>
        <v>2.0550000000000002</v>
      </c>
      <c r="Q61" s="5"/>
      <c r="R61" s="5"/>
      <c r="S61" s="1"/>
      <c r="T61" s="1">
        <f t="shared" si="4"/>
        <v>19.339367396593673</v>
      </c>
      <c r="U61" s="1">
        <f t="shared" si="5"/>
        <v>19.339367396593673</v>
      </c>
      <c r="V61" s="1">
        <v>0.43719999999999998</v>
      </c>
      <c r="W61" s="1">
        <v>4.0522</v>
      </c>
      <c r="X61" s="1">
        <v>3.9085999999999999</v>
      </c>
      <c r="Y61" s="1">
        <v>0</v>
      </c>
      <c r="Z61" s="1">
        <v>0</v>
      </c>
      <c r="AA61" s="1">
        <v>0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34</v>
      </c>
      <c r="C62" s="1">
        <v>-0.128</v>
      </c>
      <c r="D62" s="1">
        <v>35.371000000000002</v>
      </c>
      <c r="E62" s="1">
        <v>8.8780000000000001</v>
      </c>
      <c r="F62" s="1">
        <v>26.364999999999998</v>
      </c>
      <c r="G62" s="6">
        <v>1</v>
      </c>
      <c r="H62" s="1" t="e">
        <v>#N/A</v>
      </c>
      <c r="I62" s="1" t="s">
        <v>35</v>
      </c>
      <c r="J62" s="1">
        <v>8.2989999999999995</v>
      </c>
      <c r="K62" s="1">
        <f t="shared" si="10"/>
        <v>0.57900000000000063</v>
      </c>
      <c r="L62" s="1"/>
      <c r="M62" s="1"/>
      <c r="N62" s="1">
        <v>22.906400000000001</v>
      </c>
      <c r="O62" s="1"/>
      <c r="P62" s="1">
        <f t="shared" si="3"/>
        <v>1.7756000000000001</v>
      </c>
      <c r="Q62" s="5"/>
      <c r="R62" s="5"/>
      <c r="S62" s="1"/>
      <c r="T62" s="1">
        <f t="shared" si="4"/>
        <v>27.749155215138543</v>
      </c>
      <c r="U62" s="1">
        <f t="shared" si="5"/>
        <v>27.749155215138543</v>
      </c>
      <c r="V62" s="1">
        <v>0</v>
      </c>
      <c r="W62" s="1">
        <v>4.3982000000000001</v>
      </c>
      <c r="X62" s="1">
        <v>4.3982000000000001</v>
      </c>
      <c r="Y62" s="1">
        <v>0</v>
      </c>
      <c r="Z62" s="1">
        <v>0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34</v>
      </c>
      <c r="C63" s="1">
        <v>190.63</v>
      </c>
      <c r="D63" s="1">
        <v>195.21199999999999</v>
      </c>
      <c r="E63" s="1">
        <v>189.23099999999999</v>
      </c>
      <c r="F63" s="1">
        <v>175.017</v>
      </c>
      <c r="G63" s="6">
        <v>1</v>
      </c>
      <c r="H63" s="1">
        <v>40</v>
      </c>
      <c r="I63" s="1" t="s">
        <v>35</v>
      </c>
      <c r="J63" s="1">
        <v>162.017</v>
      </c>
      <c r="K63" s="1">
        <f t="shared" si="10"/>
        <v>27.213999999999999</v>
      </c>
      <c r="L63" s="1"/>
      <c r="M63" s="1"/>
      <c r="N63" s="1">
        <v>40.643199999999979</v>
      </c>
      <c r="O63" s="1">
        <v>239.4572</v>
      </c>
      <c r="P63" s="1">
        <f t="shared" si="3"/>
        <v>37.846199999999996</v>
      </c>
      <c r="Q63" s="5"/>
      <c r="R63" s="5"/>
      <c r="S63" s="1"/>
      <c r="T63" s="1">
        <f t="shared" si="4"/>
        <v>12.025445090920622</v>
      </c>
      <c r="U63" s="1">
        <f t="shared" si="5"/>
        <v>12.025445090920622</v>
      </c>
      <c r="V63" s="1">
        <v>41.621400000000001</v>
      </c>
      <c r="W63" s="1">
        <v>33.644599999999997</v>
      </c>
      <c r="X63" s="1">
        <v>31.478999999999999</v>
      </c>
      <c r="Y63" s="1">
        <v>38.807000000000002</v>
      </c>
      <c r="Z63" s="1">
        <v>47.633200000000002</v>
      </c>
      <c r="AA63" s="1">
        <v>44.6768</v>
      </c>
      <c r="AB63" s="1" t="s">
        <v>104</v>
      </c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31</v>
      </c>
      <c r="C64" s="1">
        <v>518</v>
      </c>
      <c r="D64" s="1">
        <v>648</v>
      </c>
      <c r="E64" s="1">
        <v>610</v>
      </c>
      <c r="F64" s="1">
        <v>427</v>
      </c>
      <c r="G64" s="6">
        <v>0.4</v>
      </c>
      <c r="H64" s="1">
        <v>45</v>
      </c>
      <c r="I64" s="1" t="s">
        <v>35</v>
      </c>
      <c r="J64" s="1">
        <v>615</v>
      </c>
      <c r="K64" s="1">
        <f t="shared" si="10"/>
        <v>-5</v>
      </c>
      <c r="L64" s="1"/>
      <c r="M64" s="1"/>
      <c r="N64" s="1">
        <v>315.40000000000009</v>
      </c>
      <c r="O64" s="1">
        <v>509.59999999999991</v>
      </c>
      <c r="P64" s="1">
        <f t="shared" si="3"/>
        <v>122</v>
      </c>
      <c r="Q64" s="5">
        <f>12.5*P64-O64-N64-F64</f>
        <v>273</v>
      </c>
      <c r="R64" s="5"/>
      <c r="S64" s="1"/>
      <c r="T64" s="1">
        <f t="shared" si="4"/>
        <v>12.5</v>
      </c>
      <c r="U64" s="1">
        <f t="shared" si="5"/>
        <v>10.262295081967213</v>
      </c>
      <c r="V64" s="1">
        <v>124</v>
      </c>
      <c r="W64" s="1">
        <v>113.2</v>
      </c>
      <c r="X64" s="1">
        <v>111.6</v>
      </c>
      <c r="Y64" s="1">
        <v>90.6</v>
      </c>
      <c r="Z64" s="1">
        <v>94.6</v>
      </c>
      <c r="AA64" s="1">
        <v>122.4</v>
      </c>
      <c r="AB64" s="1"/>
      <c r="AC64" s="1">
        <f t="shared" si="12"/>
        <v>109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106</v>
      </c>
      <c r="B65" s="13" t="s">
        <v>34</v>
      </c>
      <c r="C65" s="13">
        <v>29.87</v>
      </c>
      <c r="D65" s="13"/>
      <c r="E65" s="13">
        <v>10.146000000000001</v>
      </c>
      <c r="F65" s="13">
        <v>19.724</v>
      </c>
      <c r="G65" s="14">
        <v>0</v>
      </c>
      <c r="H65" s="13">
        <v>40</v>
      </c>
      <c r="I65" s="13" t="s">
        <v>32</v>
      </c>
      <c r="J65" s="13">
        <v>11.472</v>
      </c>
      <c r="K65" s="13">
        <f t="shared" si="10"/>
        <v>-1.3259999999999987</v>
      </c>
      <c r="L65" s="13"/>
      <c r="M65" s="13"/>
      <c r="N65" s="13"/>
      <c r="O65" s="13"/>
      <c r="P65" s="13">
        <f t="shared" si="3"/>
        <v>2.0292000000000003</v>
      </c>
      <c r="Q65" s="15"/>
      <c r="R65" s="15"/>
      <c r="S65" s="13"/>
      <c r="T65" s="13">
        <f t="shared" si="4"/>
        <v>9.7200867336881522</v>
      </c>
      <c r="U65" s="13">
        <f t="shared" si="5"/>
        <v>9.7200867336881522</v>
      </c>
      <c r="V65" s="13">
        <v>2.2342</v>
      </c>
      <c r="W65" s="13">
        <v>2.9962</v>
      </c>
      <c r="X65" s="13">
        <v>2.9962</v>
      </c>
      <c r="Y65" s="13">
        <v>0</v>
      </c>
      <c r="Z65" s="13">
        <v>0</v>
      </c>
      <c r="AA65" s="13">
        <v>3.7469999999999999</v>
      </c>
      <c r="AB65" s="13" t="s">
        <v>56</v>
      </c>
      <c r="AC65" s="13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34</v>
      </c>
      <c r="C66" s="1">
        <v>1.226</v>
      </c>
      <c r="D66" s="1">
        <v>31.693999999999999</v>
      </c>
      <c r="E66" s="1"/>
      <c r="F66" s="1">
        <v>31.55</v>
      </c>
      <c r="G66" s="6">
        <v>1</v>
      </c>
      <c r="H66" s="1" t="e">
        <v>#N/A</v>
      </c>
      <c r="I66" s="1" t="s">
        <v>35</v>
      </c>
      <c r="J66" s="1"/>
      <c r="K66" s="1">
        <f t="shared" si="10"/>
        <v>0</v>
      </c>
      <c r="L66" s="1"/>
      <c r="M66" s="1"/>
      <c r="N66" s="1">
        <v>28.8672</v>
      </c>
      <c r="O66" s="1"/>
      <c r="P66" s="1">
        <f t="shared" si="3"/>
        <v>0</v>
      </c>
      <c r="Q66" s="5"/>
      <c r="R66" s="5"/>
      <c r="S66" s="1"/>
      <c r="T66" s="1" t="e">
        <f t="shared" si="4"/>
        <v>#DIV/0!</v>
      </c>
      <c r="U66" s="1" t="e">
        <f t="shared" si="5"/>
        <v>#DIV/0!</v>
      </c>
      <c r="V66" s="1">
        <v>0.27400000000000002</v>
      </c>
      <c r="W66" s="1">
        <v>4.8936000000000002</v>
      </c>
      <c r="X66" s="1">
        <v>4.6196000000000002</v>
      </c>
      <c r="Y66" s="1">
        <v>0</v>
      </c>
      <c r="Z66" s="1">
        <v>0</v>
      </c>
      <c r="AA66" s="1">
        <v>0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108</v>
      </c>
      <c r="B67" s="13" t="s">
        <v>31</v>
      </c>
      <c r="C67" s="13">
        <v>-1</v>
      </c>
      <c r="D67" s="13"/>
      <c r="E67" s="13">
        <v>-2</v>
      </c>
      <c r="F67" s="13">
        <v>-1</v>
      </c>
      <c r="G67" s="14">
        <v>0</v>
      </c>
      <c r="H67" s="13">
        <v>45</v>
      </c>
      <c r="I67" s="13" t="s">
        <v>32</v>
      </c>
      <c r="J67" s="13">
        <v>24</v>
      </c>
      <c r="K67" s="13">
        <f t="shared" ref="K67:K98" si="14">E67-J67</f>
        <v>-26</v>
      </c>
      <c r="L67" s="13"/>
      <c r="M67" s="13"/>
      <c r="N67" s="13"/>
      <c r="O67" s="13"/>
      <c r="P67" s="13">
        <f t="shared" si="3"/>
        <v>-0.4</v>
      </c>
      <c r="Q67" s="15"/>
      <c r="R67" s="15"/>
      <c r="S67" s="13"/>
      <c r="T67" s="13">
        <f t="shared" si="4"/>
        <v>2.5</v>
      </c>
      <c r="U67" s="13">
        <f t="shared" si="5"/>
        <v>2.5</v>
      </c>
      <c r="V67" s="13">
        <v>-0.4</v>
      </c>
      <c r="W67" s="13">
        <v>-1</v>
      </c>
      <c r="X67" s="13">
        <v>-0.8</v>
      </c>
      <c r="Y67" s="13">
        <v>8.4</v>
      </c>
      <c r="Z67" s="13">
        <v>11</v>
      </c>
      <c r="AA67" s="13">
        <v>6.8</v>
      </c>
      <c r="AB67" s="13"/>
      <c r="AC67" s="13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31</v>
      </c>
      <c r="C68" s="1"/>
      <c r="D68" s="1">
        <v>54</v>
      </c>
      <c r="E68" s="1">
        <v>9</v>
      </c>
      <c r="F68" s="1">
        <v>45</v>
      </c>
      <c r="G68" s="6">
        <v>0.35</v>
      </c>
      <c r="H68" s="1" t="e">
        <v>#N/A</v>
      </c>
      <c r="I68" s="1" t="s">
        <v>35</v>
      </c>
      <c r="J68" s="1">
        <v>9</v>
      </c>
      <c r="K68" s="1">
        <f t="shared" si="14"/>
        <v>0</v>
      </c>
      <c r="L68" s="1"/>
      <c r="M68" s="1"/>
      <c r="N68" s="1">
        <v>36.000000000000007</v>
      </c>
      <c r="O68" s="1"/>
      <c r="P68" s="1">
        <f t="shared" ref="P68:P123" si="15">E68/5</f>
        <v>1.8</v>
      </c>
      <c r="Q68" s="5"/>
      <c r="R68" s="5"/>
      <c r="S68" s="1"/>
      <c r="T68" s="1">
        <f t="shared" ref="T68:T123" si="16">(F68+N68+O68+Q68)/P68</f>
        <v>45</v>
      </c>
      <c r="U68" s="1">
        <f t="shared" ref="U68:U123" si="17">(F68+N68+O68)/P68</f>
        <v>45</v>
      </c>
      <c r="V68" s="1">
        <v>0</v>
      </c>
      <c r="W68" s="1">
        <v>7.2</v>
      </c>
      <c r="X68" s="1">
        <v>7.2</v>
      </c>
      <c r="Y68" s="1">
        <v>0</v>
      </c>
      <c r="Z68" s="1">
        <v>0</v>
      </c>
      <c r="AA68" s="1">
        <v>0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110</v>
      </c>
      <c r="B69" s="13" t="s">
        <v>34</v>
      </c>
      <c r="C69" s="13">
        <v>-2.7519999999999998</v>
      </c>
      <c r="D69" s="13">
        <v>2.7519999999999998</v>
      </c>
      <c r="E69" s="13"/>
      <c r="F69" s="13"/>
      <c r="G69" s="14">
        <v>0</v>
      </c>
      <c r="H69" s="13">
        <v>40</v>
      </c>
      <c r="I69" s="13" t="s">
        <v>32</v>
      </c>
      <c r="J69" s="13">
        <v>15.398</v>
      </c>
      <c r="K69" s="13">
        <f t="shared" si="14"/>
        <v>-15.398</v>
      </c>
      <c r="L69" s="13"/>
      <c r="M69" s="13"/>
      <c r="N69" s="13"/>
      <c r="O69" s="13"/>
      <c r="P69" s="13">
        <f t="shared" si="15"/>
        <v>0</v>
      </c>
      <c r="Q69" s="15"/>
      <c r="R69" s="15"/>
      <c r="S69" s="13"/>
      <c r="T69" s="13" t="e">
        <f t="shared" si="16"/>
        <v>#DIV/0!</v>
      </c>
      <c r="U69" s="13" t="e">
        <f t="shared" si="17"/>
        <v>#DIV/0!</v>
      </c>
      <c r="V69" s="13">
        <v>0</v>
      </c>
      <c r="W69" s="13">
        <v>0.5504</v>
      </c>
      <c r="X69" s="13">
        <v>0.5504</v>
      </c>
      <c r="Y69" s="13">
        <v>0</v>
      </c>
      <c r="Z69" s="13">
        <v>1.5786</v>
      </c>
      <c r="AA69" s="13">
        <v>60.034000000000013</v>
      </c>
      <c r="AB69" s="13" t="s">
        <v>111</v>
      </c>
      <c r="AC69" s="13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31</v>
      </c>
      <c r="C70" s="1">
        <v>20</v>
      </c>
      <c r="D70" s="1">
        <v>10</v>
      </c>
      <c r="E70" s="1">
        <v>16</v>
      </c>
      <c r="F70" s="1">
        <v>12</v>
      </c>
      <c r="G70" s="6">
        <v>0.4</v>
      </c>
      <c r="H70" s="1" t="e">
        <v>#N/A</v>
      </c>
      <c r="I70" s="1" t="s">
        <v>35</v>
      </c>
      <c r="J70" s="1">
        <v>16</v>
      </c>
      <c r="K70" s="1">
        <f t="shared" si="14"/>
        <v>0</v>
      </c>
      <c r="L70" s="1"/>
      <c r="M70" s="1"/>
      <c r="N70" s="1"/>
      <c r="O70" s="1">
        <v>21.2</v>
      </c>
      <c r="P70" s="1">
        <f t="shared" si="15"/>
        <v>3.2</v>
      </c>
      <c r="Q70" s="5">
        <v>10</v>
      </c>
      <c r="R70" s="5"/>
      <c r="S70" s="1"/>
      <c r="T70" s="1">
        <f t="shared" si="16"/>
        <v>13.5</v>
      </c>
      <c r="U70" s="1">
        <f t="shared" si="17"/>
        <v>10.375</v>
      </c>
      <c r="V70" s="1">
        <v>3.2</v>
      </c>
      <c r="W70" s="1">
        <v>2.4</v>
      </c>
      <c r="X70" s="1">
        <v>2</v>
      </c>
      <c r="Y70" s="1">
        <v>0</v>
      </c>
      <c r="Z70" s="1">
        <v>0</v>
      </c>
      <c r="AA70" s="1">
        <v>0</v>
      </c>
      <c r="AB70" s="1"/>
      <c r="AC70" s="1">
        <f t="shared" ref="AC70:AC101" si="18">ROUND(Q70*G70,0)</f>
        <v>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113</v>
      </c>
      <c r="B71" s="13" t="s">
        <v>31</v>
      </c>
      <c r="C71" s="13">
        <v>30</v>
      </c>
      <c r="D71" s="13"/>
      <c r="E71" s="18">
        <v>9</v>
      </c>
      <c r="F71" s="18">
        <v>20</v>
      </c>
      <c r="G71" s="14">
        <v>0</v>
      </c>
      <c r="H71" s="13" t="e">
        <v>#N/A</v>
      </c>
      <c r="I71" s="13" t="s">
        <v>32</v>
      </c>
      <c r="J71" s="13">
        <v>11</v>
      </c>
      <c r="K71" s="13">
        <f t="shared" si="14"/>
        <v>-2</v>
      </c>
      <c r="L71" s="13"/>
      <c r="M71" s="13"/>
      <c r="N71" s="13"/>
      <c r="O71" s="13"/>
      <c r="P71" s="13">
        <f t="shared" si="15"/>
        <v>1.8</v>
      </c>
      <c r="Q71" s="15"/>
      <c r="R71" s="15"/>
      <c r="S71" s="13"/>
      <c r="T71" s="13">
        <f t="shared" si="16"/>
        <v>11.111111111111111</v>
      </c>
      <c r="U71" s="13">
        <f t="shared" si="17"/>
        <v>11.111111111111111</v>
      </c>
      <c r="V71" s="13">
        <v>2.2000000000000002</v>
      </c>
      <c r="W71" s="13">
        <v>1.4</v>
      </c>
      <c r="X71" s="13">
        <v>1.2</v>
      </c>
      <c r="Y71" s="13">
        <v>0</v>
      </c>
      <c r="Z71" s="13">
        <v>0</v>
      </c>
      <c r="AA71" s="13">
        <v>0</v>
      </c>
      <c r="AB71" s="13" t="s">
        <v>114</v>
      </c>
      <c r="AC71" s="13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115</v>
      </c>
      <c r="B72" s="13" t="s">
        <v>31</v>
      </c>
      <c r="C72" s="13"/>
      <c r="D72" s="13"/>
      <c r="E72" s="13">
        <v>1</v>
      </c>
      <c r="F72" s="13">
        <v>-1</v>
      </c>
      <c r="G72" s="14">
        <v>0</v>
      </c>
      <c r="H72" s="13">
        <v>60</v>
      </c>
      <c r="I72" s="13" t="s">
        <v>32</v>
      </c>
      <c r="J72" s="13">
        <v>13</v>
      </c>
      <c r="K72" s="13">
        <f t="shared" si="14"/>
        <v>-12</v>
      </c>
      <c r="L72" s="13"/>
      <c r="M72" s="13"/>
      <c r="N72" s="13"/>
      <c r="O72" s="13"/>
      <c r="P72" s="13">
        <f t="shared" si="15"/>
        <v>0.2</v>
      </c>
      <c r="Q72" s="15"/>
      <c r="R72" s="15"/>
      <c r="S72" s="13"/>
      <c r="T72" s="13">
        <f t="shared" si="16"/>
        <v>-5</v>
      </c>
      <c r="U72" s="13">
        <f t="shared" si="17"/>
        <v>-5</v>
      </c>
      <c r="V72" s="13">
        <v>0.2</v>
      </c>
      <c r="W72" s="13">
        <v>3.4</v>
      </c>
      <c r="X72" s="13">
        <v>3.8</v>
      </c>
      <c r="Y72" s="13">
        <v>4.2</v>
      </c>
      <c r="Z72" s="13">
        <v>4</v>
      </c>
      <c r="AA72" s="13">
        <v>4.8</v>
      </c>
      <c r="AB72" s="13"/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116</v>
      </c>
      <c r="B73" s="13" t="s">
        <v>31</v>
      </c>
      <c r="C73" s="13">
        <v>4</v>
      </c>
      <c r="D73" s="13"/>
      <c r="E73" s="13"/>
      <c r="F73" s="13">
        <v>4</v>
      </c>
      <c r="G73" s="14">
        <v>0</v>
      </c>
      <c r="H73" s="13">
        <v>730</v>
      </c>
      <c r="I73" s="13" t="s">
        <v>32</v>
      </c>
      <c r="J73" s="13"/>
      <c r="K73" s="13">
        <f t="shared" si="14"/>
        <v>0</v>
      </c>
      <c r="L73" s="13"/>
      <c r="M73" s="13"/>
      <c r="N73" s="13"/>
      <c r="O73" s="13"/>
      <c r="P73" s="13">
        <f t="shared" si="15"/>
        <v>0</v>
      </c>
      <c r="Q73" s="15"/>
      <c r="R73" s="15"/>
      <c r="S73" s="13"/>
      <c r="T73" s="13" t="e">
        <f t="shared" si="16"/>
        <v>#DIV/0!</v>
      </c>
      <c r="U73" s="13" t="e">
        <f t="shared" si="17"/>
        <v>#DIV/0!</v>
      </c>
      <c r="V73" s="13">
        <v>0</v>
      </c>
      <c r="W73" s="13">
        <v>3</v>
      </c>
      <c r="X73" s="13">
        <v>3</v>
      </c>
      <c r="Y73" s="13">
        <v>1.4</v>
      </c>
      <c r="Z73" s="13">
        <v>3.4</v>
      </c>
      <c r="AA73" s="13">
        <v>4.5999999999999996</v>
      </c>
      <c r="AB73" s="13" t="s">
        <v>117</v>
      </c>
      <c r="AC73" s="13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31</v>
      </c>
      <c r="C74" s="1">
        <v>25</v>
      </c>
      <c r="D74" s="1"/>
      <c r="E74" s="1">
        <v>19</v>
      </c>
      <c r="F74" s="1"/>
      <c r="G74" s="6">
        <v>0.45</v>
      </c>
      <c r="H74" s="1" t="e">
        <v>#N/A</v>
      </c>
      <c r="I74" s="1" t="s">
        <v>35</v>
      </c>
      <c r="J74" s="1">
        <v>19</v>
      </c>
      <c r="K74" s="1">
        <f t="shared" si="14"/>
        <v>0</v>
      </c>
      <c r="L74" s="1"/>
      <c r="M74" s="1"/>
      <c r="N74" s="1">
        <v>21.8</v>
      </c>
      <c r="O74" s="1">
        <v>33.200000000000003</v>
      </c>
      <c r="P74" s="1">
        <f t="shared" si="15"/>
        <v>3.8</v>
      </c>
      <c r="Q74" s="5"/>
      <c r="R74" s="5"/>
      <c r="S74" s="1"/>
      <c r="T74" s="1">
        <f t="shared" si="16"/>
        <v>14.473684210526317</v>
      </c>
      <c r="U74" s="1">
        <f t="shared" si="17"/>
        <v>14.473684210526317</v>
      </c>
      <c r="V74" s="1">
        <v>5</v>
      </c>
      <c r="W74" s="1">
        <v>3.4</v>
      </c>
      <c r="X74" s="1">
        <v>2.2000000000000002</v>
      </c>
      <c r="Y74" s="1">
        <v>0</v>
      </c>
      <c r="Z74" s="1">
        <v>0</v>
      </c>
      <c r="AA74" s="1">
        <v>0</v>
      </c>
      <c r="AB74" s="1"/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31</v>
      </c>
      <c r="C75" s="1">
        <v>12</v>
      </c>
      <c r="D75" s="1">
        <v>366</v>
      </c>
      <c r="E75" s="1">
        <v>200</v>
      </c>
      <c r="F75" s="1">
        <v>167</v>
      </c>
      <c r="G75" s="6">
        <v>0.4</v>
      </c>
      <c r="H75" s="1">
        <v>40</v>
      </c>
      <c r="I75" s="1" t="s">
        <v>35</v>
      </c>
      <c r="J75" s="1">
        <v>207</v>
      </c>
      <c r="K75" s="1">
        <f t="shared" si="14"/>
        <v>-7</v>
      </c>
      <c r="L75" s="1"/>
      <c r="M75" s="1"/>
      <c r="N75" s="1"/>
      <c r="O75" s="1">
        <v>229.6</v>
      </c>
      <c r="P75" s="1">
        <f t="shared" si="15"/>
        <v>40</v>
      </c>
      <c r="Q75" s="5">
        <v>85</v>
      </c>
      <c r="R75" s="5"/>
      <c r="S75" s="1"/>
      <c r="T75" s="1">
        <f t="shared" si="16"/>
        <v>12.040000000000001</v>
      </c>
      <c r="U75" s="1">
        <f t="shared" si="17"/>
        <v>9.9150000000000009</v>
      </c>
      <c r="V75" s="1">
        <v>37.6</v>
      </c>
      <c r="W75" s="1">
        <v>29.8</v>
      </c>
      <c r="X75" s="1">
        <v>34</v>
      </c>
      <c r="Y75" s="1">
        <v>36.4</v>
      </c>
      <c r="Z75" s="1">
        <v>35.6</v>
      </c>
      <c r="AA75" s="1">
        <v>30.2</v>
      </c>
      <c r="AB75" s="1"/>
      <c r="AC75" s="1">
        <f t="shared" si="18"/>
        <v>34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120</v>
      </c>
      <c r="B76" s="13" t="s">
        <v>31</v>
      </c>
      <c r="C76" s="13">
        <v>-1</v>
      </c>
      <c r="D76" s="13">
        <v>198</v>
      </c>
      <c r="E76" s="13">
        <v>94</v>
      </c>
      <c r="F76" s="13">
        <v>98</v>
      </c>
      <c r="G76" s="14">
        <v>0</v>
      </c>
      <c r="H76" s="13">
        <v>40</v>
      </c>
      <c r="I76" s="13" t="s">
        <v>32</v>
      </c>
      <c r="J76" s="13">
        <v>102</v>
      </c>
      <c r="K76" s="13">
        <f t="shared" si="14"/>
        <v>-8</v>
      </c>
      <c r="L76" s="13"/>
      <c r="M76" s="13"/>
      <c r="N76" s="13"/>
      <c r="O76" s="13"/>
      <c r="P76" s="13">
        <f t="shared" si="15"/>
        <v>18.8</v>
      </c>
      <c r="Q76" s="15"/>
      <c r="R76" s="15"/>
      <c r="S76" s="13"/>
      <c r="T76" s="13">
        <f t="shared" si="16"/>
        <v>5.2127659574468082</v>
      </c>
      <c r="U76" s="13">
        <f t="shared" si="17"/>
        <v>5.2127659574468082</v>
      </c>
      <c r="V76" s="13">
        <v>15.8</v>
      </c>
      <c r="W76" s="13">
        <v>13.6</v>
      </c>
      <c r="X76" s="13">
        <v>19.2</v>
      </c>
      <c r="Y76" s="13">
        <v>22</v>
      </c>
      <c r="Z76" s="13">
        <v>17.399999999999999</v>
      </c>
      <c r="AA76" s="13">
        <v>15.4</v>
      </c>
      <c r="AB76" s="13" t="s">
        <v>56</v>
      </c>
      <c r="AC76" s="13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/>
      <c r="D77" s="1">
        <v>34.481999999999999</v>
      </c>
      <c r="E77" s="1">
        <v>13.032</v>
      </c>
      <c r="F77" s="1">
        <v>21.45</v>
      </c>
      <c r="G77" s="6">
        <v>1</v>
      </c>
      <c r="H77" s="1" t="e">
        <v>#N/A</v>
      </c>
      <c r="I77" s="1" t="s">
        <v>35</v>
      </c>
      <c r="J77" s="1">
        <v>14.196999999999999</v>
      </c>
      <c r="K77" s="1">
        <f t="shared" si="14"/>
        <v>-1.1649999999999991</v>
      </c>
      <c r="L77" s="1"/>
      <c r="M77" s="1"/>
      <c r="N77" s="1">
        <v>21.425000000000001</v>
      </c>
      <c r="O77" s="1"/>
      <c r="P77" s="1">
        <f t="shared" si="15"/>
        <v>2.6063999999999998</v>
      </c>
      <c r="Q77" s="5"/>
      <c r="R77" s="5"/>
      <c r="S77" s="1"/>
      <c r="T77" s="1">
        <f t="shared" si="16"/>
        <v>16.449892572130143</v>
      </c>
      <c r="U77" s="1">
        <f t="shared" si="17"/>
        <v>16.449892572130143</v>
      </c>
      <c r="V77" s="1">
        <v>0</v>
      </c>
      <c r="W77" s="1">
        <v>4.2850000000000001</v>
      </c>
      <c r="X77" s="1">
        <v>4.2850000000000001</v>
      </c>
      <c r="Y77" s="1">
        <v>0</v>
      </c>
      <c r="Z77" s="1">
        <v>0</v>
      </c>
      <c r="AA77" s="1">
        <v>0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122</v>
      </c>
      <c r="B78" s="13" t="s">
        <v>31</v>
      </c>
      <c r="C78" s="13">
        <v>40</v>
      </c>
      <c r="D78" s="13"/>
      <c r="E78" s="13">
        <v>18</v>
      </c>
      <c r="F78" s="13">
        <v>20</v>
      </c>
      <c r="G78" s="14">
        <v>0</v>
      </c>
      <c r="H78" s="13">
        <v>35</v>
      </c>
      <c r="I78" s="13" t="s">
        <v>32</v>
      </c>
      <c r="J78" s="13">
        <v>20</v>
      </c>
      <c r="K78" s="13">
        <f t="shared" si="14"/>
        <v>-2</v>
      </c>
      <c r="L78" s="13"/>
      <c r="M78" s="13"/>
      <c r="N78" s="13"/>
      <c r="O78" s="13"/>
      <c r="P78" s="13">
        <f t="shared" si="15"/>
        <v>3.6</v>
      </c>
      <c r="Q78" s="15"/>
      <c r="R78" s="15"/>
      <c r="S78" s="13"/>
      <c r="T78" s="13">
        <f t="shared" si="16"/>
        <v>5.5555555555555554</v>
      </c>
      <c r="U78" s="13">
        <f t="shared" si="17"/>
        <v>5.5555555555555554</v>
      </c>
      <c r="V78" s="13">
        <v>4.4000000000000004</v>
      </c>
      <c r="W78" s="13">
        <v>1.6</v>
      </c>
      <c r="X78" s="13">
        <v>2.8</v>
      </c>
      <c r="Y78" s="13">
        <v>2.4</v>
      </c>
      <c r="Z78" s="13">
        <v>3.4</v>
      </c>
      <c r="AA78" s="13">
        <v>2.6</v>
      </c>
      <c r="AB78" s="13"/>
      <c r="AC78" s="13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27.353999999999999</v>
      </c>
      <c r="D79" s="1">
        <v>17.164999999999999</v>
      </c>
      <c r="E79" s="1">
        <v>28.664000000000001</v>
      </c>
      <c r="F79" s="1">
        <v>0.67200000000000004</v>
      </c>
      <c r="G79" s="6">
        <v>1</v>
      </c>
      <c r="H79" s="1">
        <v>30</v>
      </c>
      <c r="I79" s="1" t="s">
        <v>35</v>
      </c>
      <c r="J79" s="1">
        <v>42.712000000000003</v>
      </c>
      <c r="K79" s="1">
        <f t="shared" si="14"/>
        <v>-14.048000000000002</v>
      </c>
      <c r="L79" s="1"/>
      <c r="M79" s="1"/>
      <c r="N79" s="1">
        <v>27.44</v>
      </c>
      <c r="O79" s="1">
        <v>48.42580000000001</v>
      </c>
      <c r="P79" s="1">
        <f t="shared" si="15"/>
        <v>5.7328000000000001</v>
      </c>
      <c r="Q79" s="5"/>
      <c r="R79" s="5"/>
      <c r="S79" s="1"/>
      <c r="T79" s="1">
        <f t="shared" si="16"/>
        <v>13.350858219369243</v>
      </c>
      <c r="U79" s="1">
        <f t="shared" si="17"/>
        <v>13.350858219369243</v>
      </c>
      <c r="V79" s="1">
        <v>8.5042000000000009</v>
      </c>
      <c r="W79" s="1">
        <v>5.282</v>
      </c>
      <c r="X79" s="1">
        <v>2.5106000000000002</v>
      </c>
      <c r="Y79" s="1">
        <v>-1.8066</v>
      </c>
      <c r="Z79" s="1">
        <v>-1.2405999999999999</v>
      </c>
      <c r="AA79" s="1">
        <v>4.343</v>
      </c>
      <c r="AB79" s="1"/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124</v>
      </c>
      <c r="B80" s="13" t="s">
        <v>34</v>
      </c>
      <c r="C80" s="13">
        <v>16.808</v>
      </c>
      <c r="D80" s="13">
        <v>2.3820000000000001</v>
      </c>
      <c r="E80" s="13">
        <v>-4.4749999999999996</v>
      </c>
      <c r="F80" s="13"/>
      <c r="G80" s="14">
        <v>0</v>
      </c>
      <c r="H80" s="13">
        <v>40</v>
      </c>
      <c r="I80" s="13" t="s">
        <v>32</v>
      </c>
      <c r="J80" s="13">
        <v>4.2</v>
      </c>
      <c r="K80" s="13">
        <f t="shared" si="14"/>
        <v>-8.6750000000000007</v>
      </c>
      <c r="L80" s="13"/>
      <c r="M80" s="13"/>
      <c r="N80" s="13"/>
      <c r="O80" s="13"/>
      <c r="P80" s="13">
        <f t="shared" si="15"/>
        <v>-0.89499999999999991</v>
      </c>
      <c r="Q80" s="15"/>
      <c r="R80" s="15"/>
      <c r="S80" s="13"/>
      <c r="T80" s="13">
        <f t="shared" si="16"/>
        <v>0</v>
      </c>
      <c r="U80" s="13">
        <f t="shared" si="17"/>
        <v>0</v>
      </c>
      <c r="V80" s="13">
        <v>2.5706000000000002</v>
      </c>
      <c r="W80" s="13">
        <v>12.22</v>
      </c>
      <c r="X80" s="13">
        <v>11.319800000000001</v>
      </c>
      <c r="Y80" s="13">
        <v>8.5442</v>
      </c>
      <c r="Z80" s="13">
        <v>6.8360000000000003</v>
      </c>
      <c r="AA80" s="13">
        <v>9.1654</v>
      </c>
      <c r="AB80" s="13"/>
      <c r="AC80" s="13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31</v>
      </c>
      <c r="C81" s="1">
        <v>37</v>
      </c>
      <c r="D81" s="1"/>
      <c r="E81" s="1">
        <v>19</v>
      </c>
      <c r="F81" s="1">
        <v>16</v>
      </c>
      <c r="G81" s="6">
        <v>0.45</v>
      </c>
      <c r="H81" s="1" t="e">
        <v>#N/A</v>
      </c>
      <c r="I81" s="1" t="s">
        <v>35</v>
      </c>
      <c r="J81" s="1">
        <v>19</v>
      </c>
      <c r="K81" s="1">
        <f t="shared" si="14"/>
        <v>0</v>
      </c>
      <c r="L81" s="1"/>
      <c r="M81" s="1"/>
      <c r="N81" s="1"/>
      <c r="O81" s="1">
        <v>23.8</v>
      </c>
      <c r="P81" s="1">
        <f t="shared" si="15"/>
        <v>3.8</v>
      </c>
      <c r="Q81" s="5">
        <v>10</v>
      </c>
      <c r="R81" s="5"/>
      <c r="S81" s="1"/>
      <c r="T81" s="1">
        <f t="shared" si="16"/>
        <v>13.105263157894736</v>
      </c>
      <c r="U81" s="1">
        <f t="shared" si="17"/>
        <v>10.473684210526315</v>
      </c>
      <c r="V81" s="1">
        <v>3.8</v>
      </c>
      <c r="W81" s="1">
        <v>1</v>
      </c>
      <c r="X81" s="1">
        <v>0.6</v>
      </c>
      <c r="Y81" s="1">
        <v>0</v>
      </c>
      <c r="Z81" s="1">
        <v>0</v>
      </c>
      <c r="AA81" s="1">
        <v>0</v>
      </c>
      <c r="AB81" s="1"/>
      <c r="AC81" s="1">
        <f t="shared" si="18"/>
        <v>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34</v>
      </c>
      <c r="C82" s="1">
        <v>37.683999999999997</v>
      </c>
      <c r="D82" s="1">
        <v>221.33</v>
      </c>
      <c r="E82" s="1">
        <v>83.215000000000003</v>
      </c>
      <c r="F82" s="1">
        <v>155.77600000000001</v>
      </c>
      <c r="G82" s="6">
        <v>1</v>
      </c>
      <c r="H82" s="1">
        <v>50</v>
      </c>
      <c r="I82" s="1" t="s">
        <v>35</v>
      </c>
      <c r="J82" s="1">
        <v>91.385000000000005</v>
      </c>
      <c r="K82" s="1">
        <f t="shared" si="14"/>
        <v>-8.1700000000000017</v>
      </c>
      <c r="L82" s="1"/>
      <c r="M82" s="1"/>
      <c r="N82" s="1">
        <v>21.819600000000008</v>
      </c>
      <c r="O82" s="1"/>
      <c r="P82" s="1">
        <f t="shared" si="15"/>
        <v>16.643000000000001</v>
      </c>
      <c r="Q82" s="5">
        <f>13*P82-O82-N82-F82</f>
        <v>38.76339999999999</v>
      </c>
      <c r="R82" s="5"/>
      <c r="S82" s="1"/>
      <c r="T82" s="1">
        <f t="shared" si="16"/>
        <v>13</v>
      </c>
      <c r="U82" s="1">
        <f t="shared" si="17"/>
        <v>10.670888661899898</v>
      </c>
      <c r="V82" s="1">
        <v>16.634</v>
      </c>
      <c r="W82" s="1">
        <v>20.401599999999998</v>
      </c>
      <c r="X82" s="1">
        <v>21.5642</v>
      </c>
      <c r="Y82" s="1">
        <v>21.764399999999998</v>
      </c>
      <c r="Z82" s="1">
        <v>23.337199999999999</v>
      </c>
      <c r="AA82" s="1">
        <v>17.538399999999999</v>
      </c>
      <c r="AB82" s="1"/>
      <c r="AC82" s="1">
        <f t="shared" si="18"/>
        <v>39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27.141999999999999</v>
      </c>
      <c r="D83" s="1">
        <v>21.863</v>
      </c>
      <c r="E83" s="1">
        <v>20.146999999999998</v>
      </c>
      <c r="F83" s="1">
        <v>17.844000000000001</v>
      </c>
      <c r="G83" s="6">
        <v>1</v>
      </c>
      <c r="H83" s="1">
        <v>50</v>
      </c>
      <c r="I83" s="1" t="s">
        <v>35</v>
      </c>
      <c r="J83" s="1">
        <v>27.991</v>
      </c>
      <c r="K83" s="1">
        <f t="shared" si="14"/>
        <v>-7.8440000000000012</v>
      </c>
      <c r="L83" s="1"/>
      <c r="M83" s="1"/>
      <c r="N83" s="1">
        <v>22.679400000000012</v>
      </c>
      <c r="O83" s="1">
        <v>10</v>
      </c>
      <c r="P83" s="1">
        <f t="shared" si="15"/>
        <v>4.0293999999999999</v>
      </c>
      <c r="Q83" s="5"/>
      <c r="R83" s="5"/>
      <c r="S83" s="1"/>
      <c r="T83" s="1">
        <f t="shared" si="16"/>
        <v>12.538690623914233</v>
      </c>
      <c r="U83" s="1">
        <f t="shared" si="17"/>
        <v>12.538690623914233</v>
      </c>
      <c r="V83" s="1">
        <v>4.8777999999999997</v>
      </c>
      <c r="W83" s="1">
        <v>5.1710000000000003</v>
      </c>
      <c r="X83" s="1">
        <v>4.3296000000000001</v>
      </c>
      <c r="Y83" s="1">
        <v>4.0464000000000002</v>
      </c>
      <c r="Z83" s="1">
        <v>4.5815999999999999</v>
      </c>
      <c r="AA83" s="1">
        <v>5.1139999999999999</v>
      </c>
      <c r="AB83" s="1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31</v>
      </c>
      <c r="C84" s="1">
        <v>435</v>
      </c>
      <c r="D84" s="1">
        <v>876</v>
      </c>
      <c r="E84" s="1">
        <v>626</v>
      </c>
      <c r="F84" s="1">
        <v>591</v>
      </c>
      <c r="G84" s="6">
        <v>0.4</v>
      </c>
      <c r="H84" s="1">
        <v>40</v>
      </c>
      <c r="I84" s="1" t="s">
        <v>35</v>
      </c>
      <c r="J84" s="1">
        <v>632</v>
      </c>
      <c r="K84" s="1">
        <f t="shared" si="14"/>
        <v>-6</v>
      </c>
      <c r="L84" s="1"/>
      <c r="M84" s="1"/>
      <c r="N84" s="1">
        <v>222.60000000000011</v>
      </c>
      <c r="O84" s="1">
        <v>442.59999999999991</v>
      </c>
      <c r="P84" s="1">
        <f t="shared" si="15"/>
        <v>125.2</v>
      </c>
      <c r="Q84" s="5">
        <v>250</v>
      </c>
      <c r="R84" s="5"/>
      <c r="S84" s="1"/>
      <c r="T84" s="1">
        <f t="shared" si="16"/>
        <v>12.030351437699681</v>
      </c>
      <c r="U84" s="1">
        <f t="shared" si="17"/>
        <v>10.033546325878595</v>
      </c>
      <c r="V84" s="1">
        <v>123.2</v>
      </c>
      <c r="W84" s="1">
        <v>119.4</v>
      </c>
      <c r="X84" s="1">
        <v>118.6</v>
      </c>
      <c r="Y84" s="1">
        <v>108.2</v>
      </c>
      <c r="Z84" s="1">
        <v>116.6</v>
      </c>
      <c r="AA84" s="1">
        <v>128</v>
      </c>
      <c r="AB84" s="1"/>
      <c r="AC84" s="1">
        <f t="shared" si="18"/>
        <v>100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31</v>
      </c>
      <c r="C85" s="1">
        <v>175</v>
      </c>
      <c r="D85" s="1">
        <v>870</v>
      </c>
      <c r="E85" s="1">
        <v>461</v>
      </c>
      <c r="F85" s="1">
        <v>520</v>
      </c>
      <c r="G85" s="6">
        <v>0.4</v>
      </c>
      <c r="H85" s="1">
        <v>40</v>
      </c>
      <c r="I85" s="1" t="s">
        <v>35</v>
      </c>
      <c r="J85" s="1">
        <v>466</v>
      </c>
      <c r="K85" s="1">
        <f t="shared" si="14"/>
        <v>-5</v>
      </c>
      <c r="L85" s="1"/>
      <c r="M85" s="1"/>
      <c r="N85" s="1">
        <v>178.79999999999981</v>
      </c>
      <c r="O85" s="1">
        <v>254.4000000000002</v>
      </c>
      <c r="P85" s="1">
        <f t="shared" si="15"/>
        <v>92.2</v>
      </c>
      <c r="Q85" s="5">
        <v>155</v>
      </c>
      <c r="R85" s="5"/>
      <c r="S85" s="1"/>
      <c r="T85" s="1">
        <f t="shared" si="16"/>
        <v>12.019522776572668</v>
      </c>
      <c r="U85" s="1">
        <f t="shared" si="17"/>
        <v>10.338394793926247</v>
      </c>
      <c r="V85" s="1">
        <v>92.2</v>
      </c>
      <c r="W85" s="1">
        <v>96.6</v>
      </c>
      <c r="X85" s="1">
        <v>94.8</v>
      </c>
      <c r="Y85" s="1">
        <v>73</v>
      </c>
      <c r="Z85" s="1">
        <v>77.400000000000006</v>
      </c>
      <c r="AA85" s="1">
        <v>83.2</v>
      </c>
      <c r="AB85" s="1"/>
      <c r="AC85" s="1">
        <f t="shared" si="18"/>
        <v>62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130</v>
      </c>
      <c r="B86" s="1" t="s">
        <v>31</v>
      </c>
      <c r="C86" s="1"/>
      <c r="D86" s="1"/>
      <c r="E86" s="18">
        <f>E104</f>
        <v>5</v>
      </c>
      <c r="F86" s="18">
        <f>F104</f>
        <v>28</v>
      </c>
      <c r="G86" s="6">
        <v>0.45</v>
      </c>
      <c r="H86" s="1" t="e">
        <v>#N/A</v>
      </c>
      <c r="I86" s="1" t="s">
        <v>35</v>
      </c>
      <c r="J86" s="1"/>
      <c r="K86" s="1">
        <f t="shared" si="14"/>
        <v>5</v>
      </c>
      <c r="L86" s="1"/>
      <c r="M86" s="1"/>
      <c r="N86" s="1"/>
      <c r="O86" s="1"/>
      <c r="P86" s="1">
        <f t="shared" si="15"/>
        <v>1</v>
      </c>
      <c r="Q86" s="5"/>
      <c r="R86" s="5"/>
      <c r="S86" s="1"/>
      <c r="T86" s="1">
        <f t="shared" si="16"/>
        <v>28</v>
      </c>
      <c r="U86" s="1">
        <f t="shared" si="17"/>
        <v>28</v>
      </c>
      <c r="V86" s="1">
        <v>0.6</v>
      </c>
      <c r="W86" s="1">
        <v>0.6</v>
      </c>
      <c r="X86" s="1">
        <v>0.6</v>
      </c>
      <c r="Y86" s="1">
        <v>0</v>
      </c>
      <c r="Z86" s="1">
        <v>0</v>
      </c>
      <c r="AA86" s="1">
        <v>0</v>
      </c>
      <c r="AB86" s="17" t="s">
        <v>131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132</v>
      </c>
      <c r="B87" s="13" t="s">
        <v>31</v>
      </c>
      <c r="C87" s="13"/>
      <c r="D87" s="13">
        <v>12</v>
      </c>
      <c r="E87" s="18">
        <v>24</v>
      </c>
      <c r="F87" s="18">
        <v>-12</v>
      </c>
      <c r="G87" s="14">
        <v>0</v>
      </c>
      <c r="H87" s="13" t="e">
        <v>#N/A</v>
      </c>
      <c r="I87" s="13" t="s">
        <v>32</v>
      </c>
      <c r="J87" s="13">
        <v>24</v>
      </c>
      <c r="K87" s="13">
        <f t="shared" si="14"/>
        <v>0</v>
      </c>
      <c r="L87" s="13"/>
      <c r="M87" s="13"/>
      <c r="N87" s="13"/>
      <c r="O87" s="13"/>
      <c r="P87" s="13">
        <f t="shared" si="15"/>
        <v>4.8</v>
      </c>
      <c r="Q87" s="15"/>
      <c r="R87" s="15"/>
      <c r="S87" s="13"/>
      <c r="T87" s="13">
        <f t="shared" si="16"/>
        <v>-2.5</v>
      </c>
      <c r="U87" s="13">
        <f t="shared" si="17"/>
        <v>-2.5</v>
      </c>
      <c r="V87" s="13">
        <v>2.4</v>
      </c>
      <c r="W87" s="13">
        <v>2.4</v>
      </c>
      <c r="X87" s="13">
        <v>2.4</v>
      </c>
      <c r="Y87" s="13">
        <v>2.4</v>
      </c>
      <c r="Z87" s="13">
        <v>2.4</v>
      </c>
      <c r="AA87" s="13">
        <v>2.4</v>
      </c>
      <c r="AB87" s="13" t="s">
        <v>133</v>
      </c>
      <c r="AC87" s="13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31</v>
      </c>
      <c r="C88" s="1">
        <v>-12</v>
      </c>
      <c r="D88" s="1">
        <v>360</v>
      </c>
      <c r="E88" s="18">
        <f>156+E87</f>
        <v>180</v>
      </c>
      <c r="F88" s="18">
        <f>178+F87</f>
        <v>166</v>
      </c>
      <c r="G88" s="6">
        <v>0.4</v>
      </c>
      <c r="H88" s="1">
        <v>40</v>
      </c>
      <c r="I88" s="1" t="s">
        <v>35</v>
      </c>
      <c r="J88" s="1">
        <v>164</v>
      </c>
      <c r="K88" s="1">
        <f t="shared" si="14"/>
        <v>16</v>
      </c>
      <c r="L88" s="1"/>
      <c r="M88" s="1"/>
      <c r="N88" s="1"/>
      <c r="O88" s="1">
        <v>160.80000000000001</v>
      </c>
      <c r="P88" s="1">
        <f t="shared" si="15"/>
        <v>36</v>
      </c>
      <c r="Q88" s="5">
        <f t="shared" ref="Q88:Q96" si="19">12*P88-O88-N88-F88</f>
        <v>105.19999999999999</v>
      </c>
      <c r="R88" s="5"/>
      <c r="S88" s="1"/>
      <c r="T88" s="1">
        <f t="shared" si="16"/>
        <v>12</v>
      </c>
      <c r="U88" s="1">
        <f t="shared" si="17"/>
        <v>9.0777777777777775</v>
      </c>
      <c r="V88" s="1">
        <v>31.8</v>
      </c>
      <c r="W88" s="1">
        <v>21.6</v>
      </c>
      <c r="X88" s="1">
        <v>23.4</v>
      </c>
      <c r="Y88" s="1">
        <v>38</v>
      </c>
      <c r="Z88" s="1">
        <v>38.4</v>
      </c>
      <c r="AA88" s="1">
        <v>25</v>
      </c>
      <c r="AB88" s="1" t="s">
        <v>135</v>
      </c>
      <c r="AC88" s="1">
        <f t="shared" si="18"/>
        <v>42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34</v>
      </c>
      <c r="C89" s="1">
        <v>63.139000000000003</v>
      </c>
      <c r="D89" s="1">
        <v>583.25300000000004</v>
      </c>
      <c r="E89" s="1">
        <v>333.70699999999999</v>
      </c>
      <c r="F89" s="1">
        <v>265.43900000000002</v>
      </c>
      <c r="G89" s="6">
        <v>1</v>
      </c>
      <c r="H89" s="1">
        <v>40</v>
      </c>
      <c r="I89" s="1" t="s">
        <v>35</v>
      </c>
      <c r="J89" s="1">
        <v>344.59899999999999</v>
      </c>
      <c r="K89" s="1">
        <f t="shared" si="14"/>
        <v>-10.891999999999996</v>
      </c>
      <c r="L89" s="1"/>
      <c r="M89" s="1"/>
      <c r="N89" s="1">
        <v>54.717300000000023</v>
      </c>
      <c r="O89" s="1">
        <v>354.02550000000002</v>
      </c>
      <c r="P89" s="1">
        <f t="shared" si="15"/>
        <v>66.741399999999999</v>
      </c>
      <c r="Q89" s="5">
        <v>130</v>
      </c>
      <c r="R89" s="5"/>
      <c r="S89" s="1"/>
      <c r="T89" s="1">
        <f t="shared" si="16"/>
        <v>12.049219824576651</v>
      </c>
      <c r="U89" s="1">
        <f t="shared" si="17"/>
        <v>10.10140332687058</v>
      </c>
      <c r="V89" s="1">
        <v>65.741799999999998</v>
      </c>
      <c r="W89" s="1">
        <v>53.997599999999998</v>
      </c>
      <c r="X89" s="1">
        <v>57.409000000000013</v>
      </c>
      <c r="Y89" s="1">
        <v>61.745600000000003</v>
      </c>
      <c r="Z89" s="1">
        <v>65.623999999999995</v>
      </c>
      <c r="AA89" s="1">
        <v>52.087000000000003</v>
      </c>
      <c r="AB89" s="1"/>
      <c r="AC89" s="1">
        <f t="shared" si="18"/>
        <v>130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34</v>
      </c>
      <c r="C90" s="1">
        <v>63.884</v>
      </c>
      <c r="D90" s="1">
        <v>388.41800000000001</v>
      </c>
      <c r="E90" s="1">
        <v>253.84899999999999</v>
      </c>
      <c r="F90" s="1">
        <v>151.75800000000001</v>
      </c>
      <c r="G90" s="6">
        <v>1</v>
      </c>
      <c r="H90" s="1">
        <v>40</v>
      </c>
      <c r="I90" s="1" t="s">
        <v>35</v>
      </c>
      <c r="J90" s="1">
        <v>271.61900000000003</v>
      </c>
      <c r="K90" s="1">
        <f t="shared" si="14"/>
        <v>-17.770000000000039</v>
      </c>
      <c r="L90" s="1"/>
      <c r="M90" s="1"/>
      <c r="N90" s="1"/>
      <c r="O90" s="1">
        <v>378.91260000000011</v>
      </c>
      <c r="P90" s="1">
        <f t="shared" si="15"/>
        <v>50.769799999999996</v>
      </c>
      <c r="Q90" s="5">
        <f t="shared" si="19"/>
        <v>78.566999999999808</v>
      </c>
      <c r="R90" s="5"/>
      <c r="S90" s="1"/>
      <c r="T90" s="1">
        <f t="shared" si="16"/>
        <v>12</v>
      </c>
      <c r="U90" s="1">
        <f t="shared" si="17"/>
        <v>10.45248553273797</v>
      </c>
      <c r="V90" s="1">
        <v>51.492600000000003</v>
      </c>
      <c r="W90" s="1">
        <v>33.9206</v>
      </c>
      <c r="X90" s="1">
        <v>39.902799999999999</v>
      </c>
      <c r="Y90" s="1">
        <v>45.691400000000002</v>
      </c>
      <c r="Z90" s="1">
        <v>48.755600000000001</v>
      </c>
      <c r="AA90" s="1">
        <v>38.895800000000001</v>
      </c>
      <c r="AB90" s="1"/>
      <c r="AC90" s="1">
        <f t="shared" si="18"/>
        <v>79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31</v>
      </c>
      <c r="C91" s="1">
        <v>30</v>
      </c>
      <c r="D91" s="1"/>
      <c r="E91" s="1">
        <v>5</v>
      </c>
      <c r="F91" s="1">
        <v>25</v>
      </c>
      <c r="G91" s="6">
        <v>0.37</v>
      </c>
      <c r="H91" s="1" t="e">
        <v>#N/A</v>
      </c>
      <c r="I91" s="1" t="s">
        <v>35</v>
      </c>
      <c r="J91" s="1">
        <v>5</v>
      </c>
      <c r="K91" s="1">
        <f t="shared" si="14"/>
        <v>0</v>
      </c>
      <c r="L91" s="1"/>
      <c r="M91" s="1"/>
      <c r="N91" s="1"/>
      <c r="O91" s="1"/>
      <c r="P91" s="1">
        <f t="shared" si="15"/>
        <v>1</v>
      </c>
      <c r="Q91" s="5"/>
      <c r="R91" s="5"/>
      <c r="S91" s="1"/>
      <c r="T91" s="1">
        <f t="shared" si="16"/>
        <v>25</v>
      </c>
      <c r="U91" s="1">
        <f t="shared" si="17"/>
        <v>25</v>
      </c>
      <c r="V91" s="1">
        <v>1</v>
      </c>
      <c r="W91" s="1">
        <v>0.2</v>
      </c>
      <c r="X91" s="1">
        <v>0.2</v>
      </c>
      <c r="Y91" s="1">
        <v>0</v>
      </c>
      <c r="Z91" s="1">
        <v>0</v>
      </c>
      <c r="AA91" s="1">
        <v>0</v>
      </c>
      <c r="AB91" s="17" t="s">
        <v>185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139</v>
      </c>
      <c r="B92" s="1" t="s">
        <v>31</v>
      </c>
      <c r="C92" s="1"/>
      <c r="D92" s="1"/>
      <c r="E92" s="1"/>
      <c r="F92" s="18">
        <f>F105</f>
        <v>30</v>
      </c>
      <c r="G92" s="6">
        <v>0.6</v>
      </c>
      <c r="H92" s="1" t="e">
        <v>#N/A</v>
      </c>
      <c r="I92" s="1" t="s">
        <v>35</v>
      </c>
      <c r="J92" s="1"/>
      <c r="K92" s="1">
        <f t="shared" si="14"/>
        <v>0</v>
      </c>
      <c r="L92" s="1"/>
      <c r="M92" s="1"/>
      <c r="N92" s="1"/>
      <c r="O92" s="1"/>
      <c r="P92" s="1">
        <f t="shared" si="15"/>
        <v>0</v>
      </c>
      <c r="Q92" s="5"/>
      <c r="R92" s="5"/>
      <c r="S92" s="1"/>
      <c r="T92" s="1" t="e">
        <f t="shared" si="16"/>
        <v>#DIV/0!</v>
      </c>
      <c r="U92" s="1" t="e">
        <f t="shared" si="17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6" t="s">
        <v>140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141</v>
      </c>
      <c r="B93" s="1" t="s">
        <v>31</v>
      </c>
      <c r="C93" s="1"/>
      <c r="D93" s="1"/>
      <c r="E93" s="18">
        <f>E99</f>
        <v>5</v>
      </c>
      <c r="F93" s="18">
        <f>F99</f>
        <v>18</v>
      </c>
      <c r="G93" s="6">
        <v>0.4</v>
      </c>
      <c r="H93" s="1" t="e">
        <v>#N/A</v>
      </c>
      <c r="I93" s="1" t="s">
        <v>35</v>
      </c>
      <c r="J93" s="1"/>
      <c r="K93" s="1">
        <f t="shared" si="14"/>
        <v>5</v>
      </c>
      <c r="L93" s="1"/>
      <c r="M93" s="1"/>
      <c r="N93" s="1"/>
      <c r="O93" s="1"/>
      <c r="P93" s="1">
        <f t="shared" si="15"/>
        <v>1</v>
      </c>
      <c r="Q93" s="5"/>
      <c r="R93" s="5"/>
      <c r="S93" s="1"/>
      <c r="T93" s="1">
        <f t="shared" si="16"/>
        <v>18</v>
      </c>
      <c r="U93" s="1">
        <f t="shared" si="17"/>
        <v>18</v>
      </c>
      <c r="V93" s="1">
        <v>1.4</v>
      </c>
      <c r="W93" s="1">
        <v>1.4</v>
      </c>
      <c r="X93" s="1">
        <v>1</v>
      </c>
      <c r="Y93" s="1">
        <v>0</v>
      </c>
      <c r="Z93" s="1">
        <v>0</v>
      </c>
      <c r="AA93" s="1">
        <v>0</v>
      </c>
      <c r="AB93" s="17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31</v>
      </c>
      <c r="C94" s="1">
        <v>35</v>
      </c>
      <c r="D94" s="1"/>
      <c r="E94" s="1">
        <v>9</v>
      </c>
      <c r="F94" s="1">
        <v>22</v>
      </c>
      <c r="G94" s="6">
        <v>0.35</v>
      </c>
      <c r="H94" s="1" t="e">
        <v>#N/A</v>
      </c>
      <c r="I94" s="1" t="s">
        <v>35</v>
      </c>
      <c r="J94" s="1">
        <v>2</v>
      </c>
      <c r="K94" s="1">
        <f t="shared" si="14"/>
        <v>7</v>
      </c>
      <c r="L94" s="1"/>
      <c r="M94" s="1"/>
      <c r="N94" s="1"/>
      <c r="O94" s="1">
        <v>10</v>
      </c>
      <c r="P94" s="1">
        <f t="shared" si="15"/>
        <v>1.8</v>
      </c>
      <c r="Q94" s="5"/>
      <c r="R94" s="5"/>
      <c r="S94" s="1"/>
      <c r="T94" s="1">
        <f t="shared" si="16"/>
        <v>17.777777777777779</v>
      </c>
      <c r="U94" s="1">
        <f t="shared" si="17"/>
        <v>17.777777777777779</v>
      </c>
      <c r="V94" s="1">
        <v>2.6</v>
      </c>
      <c r="W94" s="1">
        <v>1</v>
      </c>
      <c r="X94" s="1">
        <v>0.2</v>
      </c>
      <c r="Y94" s="1">
        <v>0</v>
      </c>
      <c r="Z94" s="1">
        <v>0</v>
      </c>
      <c r="AA94" s="1">
        <v>0</v>
      </c>
      <c r="AB94" s="17" t="s">
        <v>50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31</v>
      </c>
      <c r="C95" s="1">
        <v>30</v>
      </c>
      <c r="D95" s="1"/>
      <c r="E95" s="1">
        <v>4</v>
      </c>
      <c r="F95" s="1">
        <v>26</v>
      </c>
      <c r="G95" s="6">
        <v>0.6</v>
      </c>
      <c r="H95" s="1" t="e">
        <v>#N/A</v>
      </c>
      <c r="I95" s="1" t="s">
        <v>35</v>
      </c>
      <c r="J95" s="1">
        <v>4</v>
      </c>
      <c r="K95" s="1">
        <f t="shared" si="14"/>
        <v>0</v>
      </c>
      <c r="L95" s="1"/>
      <c r="M95" s="1"/>
      <c r="N95" s="1"/>
      <c r="O95" s="1"/>
      <c r="P95" s="1">
        <f t="shared" si="15"/>
        <v>0.8</v>
      </c>
      <c r="Q95" s="5"/>
      <c r="R95" s="5"/>
      <c r="S95" s="1"/>
      <c r="T95" s="1">
        <f t="shared" si="16"/>
        <v>32.5</v>
      </c>
      <c r="U95" s="1">
        <f t="shared" si="17"/>
        <v>32.5</v>
      </c>
      <c r="V95" s="1">
        <v>0.8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7" t="s">
        <v>186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31</v>
      </c>
      <c r="C96" s="1">
        <v>30</v>
      </c>
      <c r="D96" s="1"/>
      <c r="E96" s="1">
        <v>25</v>
      </c>
      <c r="F96" s="1"/>
      <c r="G96" s="6">
        <v>0.4</v>
      </c>
      <c r="H96" s="1" t="e">
        <v>#N/A</v>
      </c>
      <c r="I96" s="1" t="s">
        <v>35</v>
      </c>
      <c r="J96" s="1">
        <v>25</v>
      </c>
      <c r="K96" s="1">
        <f t="shared" si="14"/>
        <v>0</v>
      </c>
      <c r="L96" s="1"/>
      <c r="M96" s="1"/>
      <c r="N96" s="1"/>
      <c r="O96" s="1">
        <v>42</v>
      </c>
      <c r="P96" s="1">
        <f t="shared" si="15"/>
        <v>5</v>
      </c>
      <c r="Q96" s="5">
        <f t="shared" si="19"/>
        <v>18</v>
      </c>
      <c r="R96" s="5"/>
      <c r="S96" s="1"/>
      <c r="T96" s="1">
        <f t="shared" si="16"/>
        <v>12</v>
      </c>
      <c r="U96" s="1">
        <f t="shared" si="17"/>
        <v>8.4</v>
      </c>
      <c r="V96" s="1">
        <v>6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 t="s">
        <v>146</v>
      </c>
      <c r="AC96" s="1">
        <f t="shared" si="18"/>
        <v>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31</v>
      </c>
      <c r="C97" s="1">
        <v>22</v>
      </c>
      <c r="D97" s="1">
        <v>12</v>
      </c>
      <c r="E97" s="1">
        <v>12</v>
      </c>
      <c r="F97" s="1">
        <v>14</v>
      </c>
      <c r="G97" s="6">
        <v>0.45</v>
      </c>
      <c r="H97" s="1" t="e">
        <v>#N/A</v>
      </c>
      <c r="I97" s="1" t="s">
        <v>35</v>
      </c>
      <c r="J97" s="1">
        <v>12</v>
      </c>
      <c r="K97" s="1">
        <f t="shared" si="14"/>
        <v>0</v>
      </c>
      <c r="L97" s="1"/>
      <c r="M97" s="1"/>
      <c r="N97" s="1">
        <v>28.8</v>
      </c>
      <c r="O97" s="1"/>
      <c r="P97" s="1">
        <f t="shared" si="15"/>
        <v>2.4</v>
      </c>
      <c r="Q97" s="5"/>
      <c r="R97" s="5"/>
      <c r="S97" s="1"/>
      <c r="T97" s="1">
        <f t="shared" si="16"/>
        <v>17.833333333333332</v>
      </c>
      <c r="U97" s="1">
        <f t="shared" si="17"/>
        <v>17.833333333333332</v>
      </c>
      <c r="V97" s="1">
        <v>4</v>
      </c>
      <c r="W97" s="1">
        <v>4.4000000000000004</v>
      </c>
      <c r="X97" s="1">
        <v>2.8</v>
      </c>
      <c r="Y97" s="1">
        <v>0</v>
      </c>
      <c r="Z97" s="1">
        <v>0</v>
      </c>
      <c r="AA97" s="1">
        <v>0</v>
      </c>
      <c r="AB97" s="1"/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34</v>
      </c>
      <c r="C98" s="1">
        <v>-0.16200000000000001</v>
      </c>
      <c r="D98" s="1">
        <v>45.067999999999998</v>
      </c>
      <c r="E98" s="1">
        <v>3.9870000000000001</v>
      </c>
      <c r="F98" s="1">
        <v>40.918999999999997</v>
      </c>
      <c r="G98" s="6">
        <v>1</v>
      </c>
      <c r="H98" s="1" t="e">
        <v>#N/A</v>
      </c>
      <c r="I98" s="1" t="s">
        <v>35</v>
      </c>
      <c r="J98" s="1">
        <v>4.9649999999999999</v>
      </c>
      <c r="K98" s="1">
        <f t="shared" si="14"/>
        <v>-0.97799999999999976</v>
      </c>
      <c r="L98" s="1"/>
      <c r="M98" s="1"/>
      <c r="N98" s="1">
        <v>24.774999999999999</v>
      </c>
      <c r="O98" s="1"/>
      <c r="P98" s="1">
        <f t="shared" si="15"/>
        <v>0.7974</v>
      </c>
      <c r="Q98" s="5"/>
      <c r="R98" s="5"/>
      <c r="S98" s="1"/>
      <c r="T98" s="1">
        <f t="shared" si="16"/>
        <v>82.385252069224961</v>
      </c>
      <c r="U98" s="1">
        <f t="shared" si="17"/>
        <v>82.385252069224961</v>
      </c>
      <c r="V98" s="1">
        <v>0.27300000000000002</v>
      </c>
      <c r="W98" s="1">
        <v>4.9550000000000001</v>
      </c>
      <c r="X98" s="1">
        <v>4.9550000000000001</v>
      </c>
      <c r="Y98" s="1">
        <v>0</v>
      </c>
      <c r="Z98" s="1">
        <v>0</v>
      </c>
      <c r="AA98" s="1">
        <v>0</v>
      </c>
      <c r="AB98" s="1"/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149</v>
      </c>
      <c r="B99" s="13" t="s">
        <v>31</v>
      </c>
      <c r="C99" s="13">
        <v>25</v>
      </c>
      <c r="D99" s="13"/>
      <c r="E99" s="18">
        <v>5</v>
      </c>
      <c r="F99" s="18">
        <v>18</v>
      </c>
      <c r="G99" s="14">
        <v>0</v>
      </c>
      <c r="H99" s="13" t="e">
        <v>#N/A</v>
      </c>
      <c r="I99" s="13" t="s">
        <v>32</v>
      </c>
      <c r="J99" s="13">
        <v>5</v>
      </c>
      <c r="K99" s="13">
        <f t="shared" ref="K99:K123" si="20">E99-J99</f>
        <v>0</v>
      </c>
      <c r="L99" s="13"/>
      <c r="M99" s="13"/>
      <c r="N99" s="13"/>
      <c r="O99" s="13"/>
      <c r="P99" s="13">
        <f t="shared" si="15"/>
        <v>1</v>
      </c>
      <c r="Q99" s="15"/>
      <c r="R99" s="15"/>
      <c r="S99" s="13"/>
      <c r="T99" s="13">
        <f t="shared" si="16"/>
        <v>18</v>
      </c>
      <c r="U99" s="13">
        <f t="shared" si="17"/>
        <v>18</v>
      </c>
      <c r="V99" s="13">
        <v>1.4</v>
      </c>
      <c r="W99" s="13">
        <v>1.4</v>
      </c>
      <c r="X99" s="13">
        <v>1</v>
      </c>
      <c r="Y99" s="13">
        <v>0</v>
      </c>
      <c r="Z99" s="13">
        <v>0</v>
      </c>
      <c r="AA99" s="13">
        <v>0</v>
      </c>
      <c r="AB99" s="13" t="s">
        <v>150</v>
      </c>
      <c r="AC99" s="13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151</v>
      </c>
      <c r="B100" s="13" t="s">
        <v>31</v>
      </c>
      <c r="C100" s="13">
        <v>9</v>
      </c>
      <c r="D100" s="13"/>
      <c r="E100" s="13">
        <v>3</v>
      </c>
      <c r="F100" s="13">
        <v>6</v>
      </c>
      <c r="G100" s="14">
        <v>0</v>
      </c>
      <c r="H100" s="13">
        <v>50</v>
      </c>
      <c r="I100" s="13" t="s">
        <v>32</v>
      </c>
      <c r="J100" s="13">
        <v>3</v>
      </c>
      <c r="K100" s="13">
        <f t="shared" si="20"/>
        <v>0</v>
      </c>
      <c r="L100" s="13"/>
      <c r="M100" s="13"/>
      <c r="N100" s="13"/>
      <c r="O100" s="13"/>
      <c r="P100" s="13">
        <f t="shared" si="15"/>
        <v>0.6</v>
      </c>
      <c r="Q100" s="15"/>
      <c r="R100" s="15"/>
      <c r="S100" s="13"/>
      <c r="T100" s="13">
        <f t="shared" si="16"/>
        <v>10</v>
      </c>
      <c r="U100" s="13">
        <f t="shared" si="17"/>
        <v>10</v>
      </c>
      <c r="V100" s="13">
        <v>0.6</v>
      </c>
      <c r="W100" s="13">
        <v>0.6</v>
      </c>
      <c r="X100" s="13">
        <v>1.2</v>
      </c>
      <c r="Y100" s="13">
        <v>3</v>
      </c>
      <c r="Z100" s="13">
        <v>2.8</v>
      </c>
      <c r="AA100" s="13">
        <v>0.6</v>
      </c>
      <c r="AB100" s="13"/>
      <c r="AC100" s="13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152</v>
      </c>
      <c r="B101" s="1" t="s">
        <v>34</v>
      </c>
      <c r="C101" s="1">
        <v>123.42400000000001</v>
      </c>
      <c r="D101" s="1">
        <v>334.488</v>
      </c>
      <c r="E101" s="1">
        <v>250.767</v>
      </c>
      <c r="F101" s="1">
        <v>163.44499999999999</v>
      </c>
      <c r="G101" s="6">
        <v>1</v>
      </c>
      <c r="H101" s="1">
        <v>40</v>
      </c>
      <c r="I101" s="1" t="s">
        <v>35</v>
      </c>
      <c r="J101" s="1">
        <v>265.53100000000001</v>
      </c>
      <c r="K101" s="1">
        <f t="shared" si="20"/>
        <v>-14.76400000000001</v>
      </c>
      <c r="L101" s="1"/>
      <c r="M101" s="1"/>
      <c r="N101" s="1">
        <v>39.696600000000132</v>
      </c>
      <c r="O101" s="1">
        <v>333.40019999999993</v>
      </c>
      <c r="P101" s="1">
        <f t="shared" si="15"/>
        <v>50.153399999999998</v>
      </c>
      <c r="Q101" s="5">
        <f>12*P101-O101-N101-F101</f>
        <v>65.298999999999893</v>
      </c>
      <c r="R101" s="5"/>
      <c r="S101" s="1"/>
      <c r="T101" s="1">
        <f t="shared" si="16"/>
        <v>12</v>
      </c>
      <c r="U101" s="1">
        <f t="shared" si="17"/>
        <v>10.698014491539958</v>
      </c>
      <c r="V101" s="1">
        <v>51.738799999999998</v>
      </c>
      <c r="W101" s="1">
        <v>37.696800000000003</v>
      </c>
      <c r="X101" s="1">
        <v>39.952199999999998</v>
      </c>
      <c r="Y101" s="1">
        <v>44.569200000000002</v>
      </c>
      <c r="Z101" s="1">
        <v>48.8902</v>
      </c>
      <c r="AA101" s="1">
        <v>42.6828</v>
      </c>
      <c r="AB101" s="1"/>
      <c r="AC101" s="1">
        <f t="shared" si="18"/>
        <v>65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153</v>
      </c>
      <c r="B102" s="13" t="s">
        <v>31</v>
      </c>
      <c r="C102" s="13">
        <v>17</v>
      </c>
      <c r="D102" s="13"/>
      <c r="E102" s="13"/>
      <c r="F102" s="13">
        <v>12</v>
      </c>
      <c r="G102" s="14">
        <v>0</v>
      </c>
      <c r="H102" s="13">
        <v>730</v>
      </c>
      <c r="I102" s="13" t="s">
        <v>32</v>
      </c>
      <c r="J102" s="13"/>
      <c r="K102" s="13">
        <f t="shared" si="20"/>
        <v>0</v>
      </c>
      <c r="L102" s="13"/>
      <c r="M102" s="13"/>
      <c r="N102" s="13"/>
      <c r="O102" s="13"/>
      <c r="P102" s="13">
        <f t="shared" si="15"/>
        <v>0</v>
      </c>
      <c r="Q102" s="15"/>
      <c r="R102" s="15"/>
      <c r="S102" s="13"/>
      <c r="T102" s="13" t="e">
        <f t="shared" si="16"/>
        <v>#DIV/0!</v>
      </c>
      <c r="U102" s="13" t="e">
        <f t="shared" si="17"/>
        <v>#DIV/0!</v>
      </c>
      <c r="V102" s="13">
        <v>1</v>
      </c>
      <c r="W102" s="13">
        <v>2.2000000000000002</v>
      </c>
      <c r="X102" s="13">
        <v>1.2</v>
      </c>
      <c r="Y102" s="13">
        <v>1</v>
      </c>
      <c r="Z102" s="13">
        <v>3</v>
      </c>
      <c r="AA102" s="13">
        <v>6.4</v>
      </c>
      <c r="AB102" s="13"/>
      <c r="AC102" s="13">
        <f t="shared" ref="AC102:AC123" si="21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154</v>
      </c>
      <c r="B103" s="13" t="s">
        <v>31</v>
      </c>
      <c r="C103" s="13">
        <v>1</v>
      </c>
      <c r="D103" s="13">
        <v>2</v>
      </c>
      <c r="E103" s="13">
        <v>-3</v>
      </c>
      <c r="F103" s="13"/>
      <c r="G103" s="14">
        <v>0</v>
      </c>
      <c r="H103" s="13">
        <v>40</v>
      </c>
      <c r="I103" s="13" t="s">
        <v>32</v>
      </c>
      <c r="J103" s="13"/>
      <c r="K103" s="13">
        <f t="shared" si="20"/>
        <v>-3</v>
      </c>
      <c r="L103" s="13"/>
      <c r="M103" s="13"/>
      <c r="N103" s="13"/>
      <c r="O103" s="13"/>
      <c r="P103" s="13">
        <f t="shared" si="15"/>
        <v>-0.6</v>
      </c>
      <c r="Q103" s="15"/>
      <c r="R103" s="15"/>
      <c r="S103" s="13"/>
      <c r="T103" s="13">
        <f t="shared" si="16"/>
        <v>0</v>
      </c>
      <c r="U103" s="13">
        <f t="shared" si="17"/>
        <v>0</v>
      </c>
      <c r="V103" s="13">
        <v>0</v>
      </c>
      <c r="W103" s="13">
        <v>10.6</v>
      </c>
      <c r="X103" s="13">
        <v>11.8</v>
      </c>
      <c r="Y103" s="13">
        <v>3.8</v>
      </c>
      <c r="Z103" s="13">
        <v>3</v>
      </c>
      <c r="AA103" s="13">
        <v>5.4</v>
      </c>
      <c r="AB103" s="13"/>
      <c r="AC103" s="13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3" t="s">
        <v>155</v>
      </c>
      <c r="B104" s="13" t="s">
        <v>31</v>
      </c>
      <c r="C104" s="13">
        <v>33</v>
      </c>
      <c r="D104" s="13"/>
      <c r="E104" s="18">
        <v>5</v>
      </c>
      <c r="F104" s="18">
        <v>28</v>
      </c>
      <c r="G104" s="14">
        <v>0</v>
      </c>
      <c r="H104" s="13" t="e">
        <v>#N/A</v>
      </c>
      <c r="I104" s="13" t="s">
        <v>32</v>
      </c>
      <c r="J104" s="13">
        <v>5</v>
      </c>
      <c r="K104" s="13">
        <f t="shared" si="20"/>
        <v>0</v>
      </c>
      <c r="L104" s="13"/>
      <c r="M104" s="13"/>
      <c r="N104" s="13"/>
      <c r="O104" s="13"/>
      <c r="P104" s="13">
        <f t="shared" si="15"/>
        <v>1</v>
      </c>
      <c r="Q104" s="15"/>
      <c r="R104" s="15"/>
      <c r="S104" s="13"/>
      <c r="T104" s="13">
        <f t="shared" si="16"/>
        <v>28</v>
      </c>
      <c r="U104" s="13">
        <f t="shared" si="17"/>
        <v>28</v>
      </c>
      <c r="V104" s="13">
        <v>0.6</v>
      </c>
      <c r="W104" s="13">
        <v>0.6</v>
      </c>
      <c r="X104" s="13">
        <v>0.6</v>
      </c>
      <c r="Y104" s="13">
        <v>0</v>
      </c>
      <c r="Z104" s="13">
        <v>0</v>
      </c>
      <c r="AA104" s="13">
        <v>0</v>
      </c>
      <c r="AB104" s="13" t="s">
        <v>156</v>
      </c>
      <c r="AC104" s="13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3" t="s">
        <v>157</v>
      </c>
      <c r="B105" s="13" t="s">
        <v>31</v>
      </c>
      <c r="C105" s="13">
        <v>30</v>
      </c>
      <c r="D105" s="13"/>
      <c r="E105" s="13"/>
      <c r="F105" s="18">
        <v>30</v>
      </c>
      <c r="G105" s="14">
        <v>0</v>
      </c>
      <c r="H105" s="13" t="e">
        <v>#N/A</v>
      </c>
      <c r="I105" s="13" t="s">
        <v>32</v>
      </c>
      <c r="J105" s="13"/>
      <c r="K105" s="13">
        <f t="shared" si="20"/>
        <v>0</v>
      </c>
      <c r="L105" s="13"/>
      <c r="M105" s="13"/>
      <c r="N105" s="13"/>
      <c r="O105" s="13"/>
      <c r="P105" s="13">
        <f t="shared" si="15"/>
        <v>0</v>
      </c>
      <c r="Q105" s="15"/>
      <c r="R105" s="15"/>
      <c r="S105" s="13"/>
      <c r="T105" s="13" t="e">
        <f t="shared" si="16"/>
        <v>#DIV/0!</v>
      </c>
      <c r="U105" s="13" t="e">
        <f t="shared" si="17"/>
        <v>#DIV/0!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 t="s">
        <v>158</v>
      </c>
      <c r="AC105" s="13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159</v>
      </c>
      <c r="B106" s="13" t="s">
        <v>31</v>
      </c>
      <c r="C106" s="13"/>
      <c r="D106" s="13"/>
      <c r="E106" s="13">
        <v>6</v>
      </c>
      <c r="F106" s="13">
        <v>-6</v>
      </c>
      <c r="G106" s="14">
        <v>0</v>
      </c>
      <c r="H106" s="13" t="e">
        <v>#N/A</v>
      </c>
      <c r="I106" s="13" t="s">
        <v>32</v>
      </c>
      <c r="J106" s="13">
        <v>6</v>
      </c>
      <c r="K106" s="13">
        <f t="shared" si="20"/>
        <v>0</v>
      </c>
      <c r="L106" s="13"/>
      <c r="M106" s="13"/>
      <c r="N106" s="13"/>
      <c r="O106" s="13"/>
      <c r="P106" s="13">
        <f t="shared" si="15"/>
        <v>1.2</v>
      </c>
      <c r="Q106" s="15"/>
      <c r="R106" s="15"/>
      <c r="S106" s="13"/>
      <c r="T106" s="13">
        <f t="shared" si="16"/>
        <v>-5</v>
      </c>
      <c r="U106" s="13">
        <f t="shared" si="17"/>
        <v>-5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/>
      <c r="AC106" s="13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3" t="s">
        <v>160</v>
      </c>
      <c r="B107" s="13" t="s">
        <v>34</v>
      </c>
      <c r="C107" s="13">
        <v>87.713999999999999</v>
      </c>
      <c r="D107" s="13"/>
      <c r="E107" s="13"/>
      <c r="F107" s="13">
        <v>79.462999999999994</v>
      </c>
      <c r="G107" s="14">
        <v>0</v>
      </c>
      <c r="H107" s="13">
        <v>55</v>
      </c>
      <c r="I107" s="13" t="s">
        <v>32</v>
      </c>
      <c r="J107" s="13">
        <v>12.9</v>
      </c>
      <c r="K107" s="13">
        <f t="shared" si="20"/>
        <v>-12.9</v>
      </c>
      <c r="L107" s="13"/>
      <c r="M107" s="13"/>
      <c r="N107" s="13"/>
      <c r="O107" s="13"/>
      <c r="P107" s="13">
        <f t="shared" si="15"/>
        <v>0</v>
      </c>
      <c r="Q107" s="15"/>
      <c r="R107" s="15"/>
      <c r="S107" s="13"/>
      <c r="T107" s="13" t="e">
        <f t="shared" si="16"/>
        <v>#DIV/0!</v>
      </c>
      <c r="U107" s="13" t="e">
        <f t="shared" si="17"/>
        <v>#DIV/0!</v>
      </c>
      <c r="V107" s="13">
        <v>-10.468</v>
      </c>
      <c r="W107" s="13">
        <v>14.799200000000001</v>
      </c>
      <c r="X107" s="13">
        <v>16.1372</v>
      </c>
      <c r="Y107" s="13">
        <v>0.79160000000000008</v>
      </c>
      <c r="Z107" s="13">
        <v>1.0544</v>
      </c>
      <c r="AA107" s="13">
        <v>0.79239999999999999</v>
      </c>
      <c r="AB107" s="16" t="s">
        <v>161</v>
      </c>
      <c r="AC107" s="13">
        <f t="shared" si="2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3" t="s">
        <v>162</v>
      </c>
      <c r="B108" s="13" t="s">
        <v>31</v>
      </c>
      <c r="C108" s="13"/>
      <c r="D108" s="13">
        <v>12</v>
      </c>
      <c r="E108" s="18">
        <v>36</v>
      </c>
      <c r="F108" s="18">
        <v>-24</v>
      </c>
      <c r="G108" s="14">
        <v>0</v>
      </c>
      <c r="H108" s="13" t="e">
        <v>#N/A</v>
      </c>
      <c r="I108" s="13" t="s">
        <v>32</v>
      </c>
      <c r="J108" s="13">
        <v>36</v>
      </c>
      <c r="K108" s="13">
        <f t="shared" si="20"/>
        <v>0</v>
      </c>
      <c r="L108" s="13"/>
      <c r="M108" s="13"/>
      <c r="N108" s="13"/>
      <c r="O108" s="13"/>
      <c r="P108" s="13">
        <f t="shared" si="15"/>
        <v>7.2</v>
      </c>
      <c r="Q108" s="15"/>
      <c r="R108" s="15"/>
      <c r="S108" s="13"/>
      <c r="T108" s="13">
        <f t="shared" si="16"/>
        <v>-3.333333333333333</v>
      </c>
      <c r="U108" s="13">
        <f t="shared" si="17"/>
        <v>-3.333333333333333</v>
      </c>
      <c r="V108" s="13">
        <v>2.4</v>
      </c>
      <c r="W108" s="13">
        <v>3.6</v>
      </c>
      <c r="X108" s="13">
        <v>3.6</v>
      </c>
      <c r="Y108" s="13">
        <v>3.6</v>
      </c>
      <c r="Z108" s="13">
        <v>3.6</v>
      </c>
      <c r="AA108" s="13">
        <v>2.4</v>
      </c>
      <c r="AB108" s="13" t="s">
        <v>163</v>
      </c>
      <c r="AC108" s="13">
        <f t="shared" si="2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3" t="s">
        <v>164</v>
      </c>
      <c r="B109" s="13" t="s">
        <v>31</v>
      </c>
      <c r="C109" s="13"/>
      <c r="D109" s="13">
        <v>12</v>
      </c>
      <c r="E109" s="18">
        <v>30</v>
      </c>
      <c r="F109" s="18">
        <v>-18</v>
      </c>
      <c r="G109" s="14">
        <v>0</v>
      </c>
      <c r="H109" s="13">
        <v>45</v>
      </c>
      <c r="I109" s="13" t="s">
        <v>32</v>
      </c>
      <c r="J109" s="13">
        <v>30</v>
      </c>
      <c r="K109" s="13">
        <f t="shared" si="20"/>
        <v>0</v>
      </c>
      <c r="L109" s="13"/>
      <c r="M109" s="13"/>
      <c r="N109" s="13"/>
      <c r="O109" s="13"/>
      <c r="P109" s="13">
        <f t="shared" si="15"/>
        <v>6</v>
      </c>
      <c r="Q109" s="15"/>
      <c r="R109" s="15"/>
      <c r="S109" s="13"/>
      <c r="T109" s="13">
        <f t="shared" si="16"/>
        <v>-3</v>
      </c>
      <c r="U109" s="13">
        <f t="shared" si="17"/>
        <v>-3</v>
      </c>
      <c r="V109" s="13">
        <v>2.4</v>
      </c>
      <c r="W109" s="13">
        <v>1.2</v>
      </c>
      <c r="X109" s="13">
        <v>1.2</v>
      </c>
      <c r="Y109" s="13">
        <v>6</v>
      </c>
      <c r="Z109" s="13">
        <v>6</v>
      </c>
      <c r="AA109" s="13">
        <v>2.4</v>
      </c>
      <c r="AB109" s="13" t="s">
        <v>165</v>
      </c>
      <c r="AC109" s="13">
        <f t="shared" si="2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166</v>
      </c>
      <c r="B110" s="1" t="s">
        <v>31</v>
      </c>
      <c r="C110" s="1">
        <v>25</v>
      </c>
      <c r="D110" s="1">
        <v>12</v>
      </c>
      <c r="E110" s="1">
        <v>9</v>
      </c>
      <c r="F110" s="1">
        <v>4</v>
      </c>
      <c r="G110" s="6">
        <v>0.35</v>
      </c>
      <c r="H110" s="1">
        <v>40</v>
      </c>
      <c r="I110" s="1" t="s">
        <v>35</v>
      </c>
      <c r="J110" s="1">
        <v>9</v>
      </c>
      <c r="K110" s="1">
        <f t="shared" si="20"/>
        <v>0</v>
      </c>
      <c r="L110" s="1"/>
      <c r="M110" s="1"/>
      <c r="N110" s="1">
        <v>55</v>
      </c>
      <c r="O110" s="1">
        <v>13.599999999999991</v>
      </c>
      <c r="P110" s="1">
        <f t="shared" si="15"/>
        <v>1.8</v>
      </c>
      <c r="Q110" s="5"/>
      <c r="R110" s="5"/>
      <c r="S110" s="1"/>
      <c r="T110" s="1">
        <f t="shared" si="16"/>
        <v>40.333333333333329</v>
      </c>
      <c r="U110" s="1">
        <f t="shared" si="17"/>
        <v>40.333333333333329</v>
      </c>
      <c r="V110" s="1">
        <v>6.6</v>
      </c>
      <c r="W110" s="1">
        <v>6.6</v>
      </c>
      <c r="X110" s="1">
        <v>3</v>
      </c>
      <c r="Y110" s="1">
        <v>3.4</v>
      </c>
      <c r="Z110" s="1">
        <v>4</v>
      </c>
      <c r="AA110" s="1">
        <v>4.2</v>
      </c>
      <c r="AB110" s="1"/>
      <c r="AC110" s="1">
        <f t="shared" si="2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9" t="s">
        <v>167</v>
      </c>
      <c r="B111" s="1" t="s">
        <v>31</v>
      </c>
      <c r="C111" s="1"/>
      <c r="D111" s="1"/>
      <c r="E111" s="18">
        <f>E113</f>
        <v>10</v>
      </c>
      <c r="F111" s="18">
        <f>F113</f>
        <v>20</v>
      </c>
      <c r="G111" s="6">
        <v>0.35</v>
      </c>
      <c r="H111" s="1" t="e">
        <v>#N/A</v>
      </c>
      <c r="I111" s="1" t="s">
        <v>35</v>
      </c>
      <c r="J111" s="1"/>
      <c r="K111" s="1">
        <f t="shared" si="20"/>
        <v>10</v>
      </c>
      <c r="L111" s="1"/>
      <c r="M111" s="1"/>
      <c r="N111" s="1">
        <v>48.199999999999989</v>
      </c>
      <c r="O111" s="1"/>
      <c r="P111" s="1">
        <f t="shared" si="15"/>
        <v>2</v>
      </c>
      <c r="Q111" s="5"/>
      <c r="R111" s="5"/>
      <c r="S111" s="1"/>
      <c r="T111" s="1">
        <f t="shared" si="16"/>
        <v>34.099999999999994</v>
      </c>
      <c r="U111" s="1">
        <f t="shared" si="17"/>
        <v>34.099999999999994</v>
      </c>
      <c r="V111" s="1">
        <v>2.4</v>
      </c>
      <c r="W111" s="1">
        <v>6.6</v>
      </c>
      <c r="X111" s="1">
        <v>4</v>
      </c>
      <c r="Y111" s="1">
        <v>0</v>
      </c>
      <c r="Z111" s="1">
        <v>0</v>
      </c>
      <c r="AA111" s="1">
        <v>0</v>
      </c>
      <c r="AB111" s="1" t="s">
        <v>168</v>
      </c>
      <c r="AC111" s="1">
        <f t="shared" si="2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3" t="s">
        <v>169</v>
      </c>
      <c r="B112" s="13" t="s">
        <v>31</v>
      </c>
      <c r="C112" s="13">
        <v>11</v>
      </c>
      <c r="D112" s="13"/>
      <c r="E112" s="13"/>
      <c r="F112" s="13">
        <v>9</v>
      </c>
      <c r="G112" s="14">
        <v>0</v>
      </c>
      <c r="H112" s="13">
        <v>55</v>
      </c>
      <c r="I112" s="13" t="s">
        <v>32</v>
      </c>
      <c r="J112" s="13"/>
      <c r="K112" s="13">
        <f t="shared" si="20"/>
        <v>0</v>
      </c>
      <c r="L112" s="13"/>
      <c r="M112" s="13"/>
      <c r="N112" s="13"/>
      <c r="O112" s="13"/>
      <c r="P112" s="13">
        <f t="shared" si="15"/>
        <v>0</v>
      </c>
      <c r="Q112" s="15"/>
      <c r="R112" s="15"/>
      <c r="S112" s="13"/>
      <c r="T112" s="13" t="e">
        <f t="shared" si="16"/>
        <v>#DIV/0!</v>
      </c>
      <c r="U112" s="13" t="e">
        <f t="shared" si="17"/>
        <v>#DIV/0!</v>
      </c>
      <c r="V112" s="13">
        <v>0.4</v>
      </c>
      <c r="W112" s="13">
        <v>0.6</v>
      </c>
      <c r="X112" s="13">
        <v>0.2</v>
      </c>
      <c r="Y112" s="13">
        <v>2.4</v>
      </c>
      <c r="Z112" s="13">
        <v>3.6</v>
      </c>
      <c r="AA112" s="13">
        <v>0</v>
      </c>
      <c r="AB112" s="13" t="s">
        <v>170</v>
      </c>
      <c r="AC112" s="13">
        <f t="shared" si="2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3" t="s">
        <v>171</v>
      </c>
      <c r="B113" s="13" t="s">
        <v>31</v>
      </c>
      <c r="C113" s="13">
        <v>14</v>
      </c>
      <c r="D113" s="13">
        <v>30</v>
      </c>
      <c r="E113" s="18">
        <v>10</v>
      </c>
      <c r="F113" s="18">
        <v>20</v>
      </c>
      <c r="G113" s="14">
        <v>0</v>
      </c>
      <c r="H113" s="13">
        <v>45</v>
      </c>
      <c r="I113" s="13" t="s">
        <v>32</v>
      </c>
      <c r="J113" s="13">
        <v>20</v>
      </c>
      <c r="K113" s="13">
        <f t="shared" si="20"/>
        <v>-10</v>
      </c>
      <c r="L113" s="13"/>
      <c r="M113" s="13"/>
      <c r="N113" s="13"/>
      <c r="O113" s="13"/>
      <c r="P113" s="13">
        <f t="shared" si="15"/>
        <v>2</v>
      </c>
      <c r="Q113" s="15"/>
      <c r="R113" s="15"/>
      <c r="S113" s="13"/>
      <c r="T113" s="13">
        <f t="shared" si="16"/>
        <v>10</v>
      </c>
      <c r="U113" s="13">
        <f t="shared" si="17"/>
        <v>10</v>
      </c>
      <c r="V113" s="13">
        <v>2.4</v>
      </c>
      <c r="W113" s="13">
        <v>6.6</v>
      </c>
      <c r="X113" s="13">
        <v>4</v>
      </c>
      <c r="Y113" s="13">
        <v>12.6</v>
      </c>
      <c r="Z113" s="13">
        <v>15</v>
      </c>
      <c r="AA113" s="13">
        <v>5.2</v>
      </c>
      <c r="AB113" s="13" t="s">
        <v>172</v>
      </c>
      <c r="AC113" s="13">
        <f t="shared" si="2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173</v>
      </c>
      <c r="B114" s="1" t="s">
        <v>34</v>
      </c>
      <c r="C114" s="1">
        <v>-7.0650000000000004</v>
      </c>
      <c r="D114" s="1">
        <v>7.0650000000000004</v>
      </c>
      <c r="E114" s="1"/>
      <c r="F114" s="1"/>
      <c r="G114" s="6">
        <v>1</v>
      </c>
      <c r="H114" s="1">
        <v>50</v>
      </c>
      <c r="I114" s="1" t="s">
        <v>35</v>
      </c>
      <c r="J114" s="1"/>
      <c r="K114" s="1">
        <f t="shared" si="20"/>
        <v>0</v>
      </c>
      <c r="L114" s="1"/>
      <c r="M114" s="1"/>
      <c r="N114" s="1">
        <v>29.58300000000002</v>
      </c>
      <c r="O114" s="1"/>
      <c r="P114" s="1">
        <f t="shared" si="15"/>
        <v>0</v>
      </c>
      <c r="Q114" s="5"/>
      <c r="R114" s="5"/>
      <c r="S114" s="1"/>
      <c r="T114" s="1" t="e">
        <f t="shared" si="16"/>
        <v>#DIV/0!</v>
      </c>
      <c r="U114" s="1" t="e">
        <f t="shared" si="17"/>
        <v>#DIV/0!</v>
      </c>
      <c r="V114" s="1">
        <v>0</v>
      </c>
      <c r="W114" s="1">
        <v>5.9165999999999999</v>
      </c>
      <c r="X114" s="1">
        <v>5.9165999999999999</v>
      </c>
      <c r="Y114" s="1">
        <v>0</v>
      </c>
      <c r="Z114" s="1">
        <v>0</v>
      </c>
      <c r="AA114" s="1">
        <v>0</v>
      </c>
      <c r="AB114" s="1"/>
      <c r="AC114" s="1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3" t="s">
        <v>174</v>
      </c>
      <c r="B115" s="13" t="s">
        <v>34</v>
      </c>
      <c r="C115" s="13">
        <v>11.127000000000001</v>
      </c>
      <c r="D115" s="13">
        <v>66.694999999999993</v>
      </c>
      <c r="E115" s="13">
        <v>2.8319999999999999</v>
      </c>
      <c r="F115" s="13">
        <v>74.989999999999995</v>
      </c>
      <c r="G115" s="14">
        <v>0</v>
      </c>
      <c r="H115" s="13">
        <v>50</v>
      </c>
      <c r="I115" s="13" t="s">
        <v>32</v>
      </c>
      <c r="J115" s="13">
        <v>4.1319999999999997</v>
      </c>
      <c r="K115" s="13">
        <f t="shared" si="20"/>
        <v>-1.2999999999999998</v>
      </c>
      <c r="L115" s="13"/>
      <c r="M115" s="13"/>
      <c r="N115" s="13"/>
      <c r="O115" s="13"/>
      <c r="P115" s="13">
        <f t="shared" si="15"/>
        <v>0.56640000000000001</v>
      </c>
      <c r="Q115" s="15"/>
      <c r="R115" s="15"/>
      <c r="S115" s="13"/>
      <c r="T115" s="13">
        <f t="shared" si="16"/>
        <v>132.3975988700565</v>
      </c>
      <c r="U115" s="13">
        <f t="shared" si="17"/>
        <v>132.3975988700565</v>
      </c>
      <c r="V115" s="13">
        <v>0.56640000000000001</v>
      </c>
      <c r="W115" s="13">
        <v>1.9688000000000001</v>
      </c>
      <c r="X115" s="13">
        <v>3.0808</v>
      </c>
      <c r="Y115" s="13">
        <v>7.2516000000000007</v>
      </c>
      <c r="Z115" s="13">
        <v>8.1012000000000004</v>
      </c>
      <c r="AA115" s="13">
        <v>3.6427999999999998</v>
      </c>
      <c r="AB115" s="13"/>
      <c r="AC115" s="13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3" t="s">
        <v>175</v>
      </c>
      <c r="B116" s="13" t="s">
        <v>34</v>
      </c>
      <c r="C116" s="13">
        <v>27.135000000000002</v>
      </c>
      <c r="D116" s="13"/>
      <c r="E116" s="13">
        <v>12.99</v>
      </c>
      <c r="F116" s="13"/>
      <c r="G116" s="14">
        <v>0</v>
      </c>
      <c r="H116" s="13" t="e">
        <v>#N/A</v>
      </c>
      <c r="I116" s="13" t="s">
        <v>32</v>
      </c>
      <c r="J116" s="13">
        <v>21.052</v>
      </c>
      <c r="K116" s="13">
        <f t="shared" si="20"/>
        <v>-8.0619999999999994</v>
      </c>
      <c r="L116" s="13"/>
      <c r="M116" s="13"/>
      <c r="N116" s="13"/>
      <c r="O116" s="13"/>
      <c r="P116" s="13">
        <f t="shared" si="15"/>
        <v>2.5979999999999999</v>
      </c>
      <c r="Q116" s="15"/>
      <c r="R116" s="15"/>
      <c r="S116" s="13"/>
      <c r="T116" s="13">
        <f t="shared" si="16"/>
        <v>0</v>
      </c>
      <c r="U116" s="13">
        <f t="shared" si="17"/>
        <v>0</v>
      </c>
      <c r="V116" s="13">
        <v>5.4256000000000002</v>
      </c>
      <c r="W116" s="13">
        <v>3.1156000000000001</v>
      </c>
      <c r="X116" s="13">
        <v>0.28799999999999998</v>
      </c>
      <c r="Y116" s="13">
        <v>5.75</v>
      </c>
      <c r="Z116" s="13">
        <v>5.75</v>
      </c>
      <c r="AA116" s="13">
        <v>0</v>
      </c>
      <c r="AB116" s="13"/>
      <c r="AC116" s="13">
        <f t="shared" si="2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176</v>
      </c>
      <c r="B117" s="1" t="s">
        <v>34</v>
      </c>
      <c r="C117" s="1">
        <v>23.308</v>
      </c>
      <c r="D117" s="1">
        <v>2.8000000000000001E-2</v>
      </c>
      <c r="E117" s="1">
        <v>8.7780000000000005</v>
      </c>
      <c r="F117" s="1"/>
      <c r="G117" s="6">
        <v>1</v>
      </c>
      <c r="H117" s="1" t="e">
        <v>#N/A</v>
      </c>
      <c r="I117" s="1" t="s">
        <v>35</v>
      </c>
      <c r="J117" s="1">
        <v>8.2919999999999998</v>
      </c>
      <c r="K117" s="1">
        <f t="shared" si="20"/>
        <v>0.48600000000000065</v>
      </c>
      <c r="L117" s="1"/>
      <c r="M117" s="1"/>
      <c r="N117" s="1">
        <v>40.718000000000004</v>
      </c>
      <c r="O117" s="1">
        <v>10.621199999999989</v>
      </c>
      <c r="P117" s="1">
        <f t="shared" si="15"/>
        <v>1.7556</v>
      </c>
      <c r="Q117" s="5"/>
      <c r="R117" s="5"/>
      <c r="S117" s="1"/>
      <c r="T117" s="1">
        <f t="shared" si="16"/>
        <v>29.243107769423553</v>
      </c>
      <c r="U117" s="1">
        <f t="shared" si="17"/>
        <v>29.243107769423553</v>
      </c>
      <c r="V117" s="1">
        <v>4.6671999999999993</v>
      </c>
      <c r="W117" s="1">
        <v>4.9468000000000014</v>
      </c>
      <c r="X117" s="1">
        <v>2.0352000000000001</v>
      </c>
      <c r="Y117" s="1">
        <v>4.9131999999999998</v>
      </c>
      <c r="Z117" s="1">
        <v>4.9131999999999998</v>
      </c>
      <c r="AA117" s="1">
        <v>0</v>
      </c>
      <c r="AB117" s="1"/>
      <c r="AC117" s="1">
        <f t="shared" si="2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177</v>
      </c>
      <c r="B118" s="1" t="s">
        <v>34</v>
      </c>
      <c r="C118" s="1">
        <v>58.795999999999999</v>
      </c>
      <c r="D118" s="1">
        <v>92.784999999999997</v>
      </c>
      <c r="E118" s="1">
        <v>72.361000000000004</v>
      </c>
      <c r="F118" s="1">
        <v>70.617999999999995</v>
      </c>
      <c r="G118" s="6">
        <v>1</v>
      </c>
      <c r="H118" s="1" t="e">
        <v>#N/A</v>
      </c>
      <c r="I118" s="1" t="s">
        <v>35</v>
      </c>
      <c r="J118" s="1">
        <v>82.932000000000002</v>
      </c>
      <c r="K118" s="1">
        <f t="shared" si="20"/>
        <v>-10.570999999999998</v>
      </c>
      <c r="L118" s="1"/>
      <c r="M118" s="1"/>
      <c r="N118" s="1"/>
      <c r="O118" s="1">
        <v>102.0958</v>
      </c>
      <c r="P118" s="1">
        <f t="shared" si="15"/>
        <v>14.472200000000001</v>
      </c>
      <c r="Q118" s="5"/>
      <c r="R118" s="5"/>
      <c r="S118" s="1"/>
      <c r="T118" s="1">
        <f t="shared" si="16"/>
        <v>11.934177250176198</v>
      </c>
      <c r="U118" s="1">
        <f t="shared" si="17"/>
        <v>11.934177250176198</v>
      </c>
      <c r="V118" s="1">
        <v>15.854799999999999</v>
      </c>
      <c r="W118" s="1">
        <v>3.4472</v>
      </c>
      <c r="X118" s="1">
        <v>1.7267999999999999</v>
      </c>
      <c r="Y118" s="1">
        <v>2.5880000000000001</v>
      </c>
      <c r="Z118" s="1">
        <v>2.5880000000000001</v>
      </c>
      <c r="AA118" s="1">
        <v>0</v>
      </c>
      <c r="AB118" s="1"/>
      <c r="AC118" s="1">
        <f t="shared" si="2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3" t="s">
        <v>178</v>
      </c>
      <c r="B119" s="13" t="s">
        <v>34</v>
      </c>
      <c r="C119" s="13">
        <v>48.616999999999997</v>
      </c>
      <c r="D119" s="13">
        <v>69.430000000000007</v>
      </c>
      <c r="E119" s="13">
        <v>63.475999999999999</v>
      </c>
      <c r="F119" s="13">
        <v>47.369</v>
      </c>
      <c r="G119" s="14">
        <v>0</v>
      </c>
      <c r="H119" s="13" t="e">
        <v>#N/A</v>
      </c>
      <c r="I119" s="13" t="s">
        <v>32</v>
      </c>
      <c r="J119" s="13">
        <v>63.216000000000001</v>
      </c>
      <c r="K119" s="13">
        <f t="shared" si="20"/>
        <v>0.25999999999999801</v>
      </c>
      <c r="L119" s="13"/>
      <c r="M119" s="13"/>
      <c r="N119" s="13"/>
      <c r="O119" s="13"/>
      <c r="P119" s="13">
        <f t="shared" si="15"/>
        <v>12.6952</v>
      </c>
      <c r="Q119" s="15"/>
      <c r="R119" s="15"/>
      <c r="S119" s="13"/>
      <c r="T119" s="13">
        <f t="shared" si="16"/>
        <v>3.7312527569475078</v>
      </c>
      <c r="U119" s="13">
        <f t="shared" si="17"/>
        <v>3.7312527569475078</v>
      </c>
      <c r="V119" s="13">
        <v>12.409599999999999</v>
      </c>
      <c r="W119" s="13">
        <v>2.3064</v>
      </c>
      <c r="X119" s="13">
        <v>0.86599999999999999</v>
      </c>
      <c r="Y119" s="13">
        <v>3.1616</v>
      </c>
      <c r="Z119" s="13">
        <v>3.1616</v>
      </c>
      <c r="AA119" s="13">
        <v>0</v>
      </c>
      <c r="AB119" s="13"/>
      <c r="AC119" s="13">
        <f t="shared" si="2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179</v>
      </c>
      <c r="B120" s="1" t="s">
        <v>31</v>
      </c>
      <c r="C120" s="1"/>
      <c r="D120" s="1">
        <v>20</v>
      </c>
      <c r="E120" s="1">
        <v>10</v>
      </c>
      <c r="F120" s="1">
        <v>10</v>
      </c>
      <c r="G120" s="6">
        <v>0.4</v>
      </c>
      <c r="H120" s="1" t="e">
        <v>#N/A</v>
      </c>
      <c r="I120" s="1" t="s">
        <v>35</v>
      </c>
      <c r="J120" s="1">
        <v>10</v>
      </c>
      <c r="K120" s="1">
        <f t="shared" si="20"/>
        <v>0</v>
      </c>
      <c r="L120" s="1"/>
      <c r="M120" s="1"/>
      <c r="N120" s="1"/>
      <c r="O120" s="1"/>
      <c r="P120" s="1">
        <f t="shared" si="15"/>
        <v>2</v>
      </c>
      <c r="Q120" s="5">
        <f>11*P120-O120-N120-F120</f>
        <v>12</v>
      </c>
      <c r="R120" s="5"/>
      <c r="S120" s="1"/>
      <c r="T120" s="1">
        <f t="shared" si="16"/>
        <v>11</v>
      </c>
      <c r="U120" s="1">
        <f t="shared" si="17"/>
        <v>5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 t="s">
        <v>180</v>
      </c>
      <c r="AC120" s="1">
        <f t="shared" si="21"/>
        <v>5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3" t="s">
        <v>181</v>
      </c>
      <c r="B121" s="13" t="s">
        <v>34</v>
      </c>
      <c r="C121" s="13"/>
      <c r="D121" s="13">
        <v>80.215000000000003</v>
      </c>
      <c r="E121" s="13"/>
      <c r="F121" s="13">
        <v>80.215000000000003</v>
      </c>
      <c r="G121" s="14">
        <v>0</v>
      </c>
      <c r="H121" s="13" t="e">
        <v>#N/A</v>
      </c>
      <c r="I121" s="13" t="s">
        <v>32</v>
      </c>
      <c r="J121" s="13"/>
      <c r="K121" s="13">
        <f t="shared" si="20"/>
        <v>0</v>
      </c>
      <c r="L121" s="13"/>
      <c r="M121" s="13"/>
      <c r="N121" s="13"/>
      <c r="O121" s="13"/>
      <c r="P121" s="13">
        <f t="shared" si="15"/>
        <v>0</v>
      </c>
      <c r="Q121" s="15"/>
      <c r="R121" s="15"/>
      <c r="S121" s="13"/>
      <c r="T121" s="13" t="e">
        <f t="shared" si="16"/>
        <v>#DIV/0!</v>
      </c>
      <c r="U121" s="13" t="e">
        <f t="shared" si="17"/>
        <v>#DIV/0!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7" t="s">
        <v>184</v>
      </c>
      <c r="AC121" s="13">
        <f t="shared" si="21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182</v>
      </c>
      <c r="B122" s="1" t="s">
        <v>31</v>
      </c>
      <c r="C122" s="1"/>
      <c r="D122" s="1">
        <v>20</v>
      </c>
      <c r="E122" s="1"/>
      <c r="F122" s="1">
        <v>20</v>
      </c>
      <c r="G122" s="6">
        <v>0.4</v>
      </c>
      <c r="H122" s="1" t="e">
        <v>#N/A</v>
      </c>
      <c r="I122" s="1" t="s">
        <v>35</v>
      </c>
      <c r="J122" s="1"/>
      <c r="K122" s="1">
        <f t="shared" si="20"/>
        <v>0</v>
      </c>
      <c r="L122" s="1"/>
      <c r="M122" s="1"/>
      <c r="N122" s="1"/>
      <c r="O122" s="1"/>
      <c r="P122" s="1">
        <f t="shared" si="15"/>
        <v>0</v>
      </c>
      <c r="Q122" s="5"/>
      <c r="R122" s="5"/>
      <c r="S122" s="1"/>
      <c r="T122" s="1" t="e">
        <f t="shared" si="16"/>
        <v>#DIV/0!</v>
      </c>
      <c r="U122" s="1" t="e">
        <f t="shared" si="17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180</v>
      </c>
      <c r="AC122" s="1">
        <f t="shared" si="21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0" t="s">
        <v>183</v>
      </c>
      <c r="B123" s="10" t="s">
        <v>34</v>
      </c>
      <c r="C123" s="10"/>
      <c r="D123" s="10"/>
      <c r="E123" s="10"/>
      <c r="F123" s="10"/>
      <c r="G123" s="11">
        <v>0</v>
      </c>
      <c r="H123" s="10">
        <v>40</v>
      </c>
      <c r="I123" s="10" t="s">
        <v>35</v>
      </c>
      <c r="J123" s="10"/>
      <c r="K123" s="10">
        <f t="shared" si="20"/>
        <v>0</v>
      </c>
      <c r="L123" s="10"/>
      <c r="M123" s="10"/>
      <c r="N123" s="10"/>
      <c r="O123" s="10"/>
      <c r="P123" s="10">
        <f t="shared" si="15"/>
        <v>0</v>
      </c>
      <c r="Q123" s="12"/>
      <c r="R123" s="12"/>
      <c r="S123" s="10"/>
      <c r="T123" s="10" t="e">
        <f t="shared" si="16"/>
        <v>#DIV/0!</v>
      </c>
      <c r="U123" s="10" t="e">
        <f t="shared" si="17"/>
        <v>#DIV/0!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 t="s">
        <v>66</v>
      </c>
      <c r="AC123" s="10">
        <f t="shared" si="21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23" xr:uid="{13864F0E-78C9-45EB-B889-EFA3002891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2024-03-28T13:13:20Z</dcterms:created>
  <dcterms:modified xsi:type="dcterms:W3CDTF">2024-04-03T06:56:11Z</dcterms:modified>
</cp:coreProperties>
</file>