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4,24 ПОКОМ КИ филиалы\"/>
    </mc:Choice>
  </mc:AlternateContent>
  <xr:revisionPtr revIDLastSave="0" documentId="13_ncr:1_{12F791A6-F33F-45B2-B41D-1C5A6CDDE15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20" i="1" l="1"/>
  <c r="F86" i="1" l="1"/>
  <c r="E86" i="1"/>
  <c r="F116" i="1"/>
  <c r="E116" i="1"/>
  <c r="F102" i="1"/>
  <c r="E102" i="1"/>
  <c r="F92" i="1"/>
  <c r="E92" i="1"/>
  <c r="AB8" i="1" l="1"/>
  <c r="AB11" i="1"/>
  <c r="AB12" i="1"/>
  <c r="AB14" i="1"/>
  <c r="AB16" i="1"/>
  <c r="AB17" i="1"/>
  <c r="AB18" i="1"/>
  <c r="AB19" i="1"/>
  <c r="AB21" i="1"/>
  <c r="AB23" i="1"/>
  <c r="AB24" i="1"/>
  <c r="AB25" i="1"/>
  <c r="AB26" i="1"/>
  <c r="AB27" i="1"/>
  <c r="AB28" i="1"/>
  <c r="AB29" i="1"/>
  <c r="AB32" i="1"/>
  <c r="AB34" i="1"/>
  <c r="AB36" i="1"/>
  <c r="AB38" i="1"/>
  <c r="AB40" i="1"/>
  <c r="AB44" i="1"/>
  <c r="AB45" i="1"/>
  <c r="AB47" i="1"/>
  <c r="AB49" i="1"/>
  <c r="AB51" i="1"/>
  <c r="AB52" i="1"/>
  <c r="AB53" i="1"/>
  <c r="AB54" i="1"/>
  <c r="AB56" i="1"/>
  <c r="AB58" i="1"/>
  <c r="AB68" i="1"/>
  <c r="AB69" i="1"/>
  <c r="AB70" i="1"/>
  <c r="AB72" i="1"/>
  <c r="AB74" i="1"/>
  <c r="AB75" i="1"/>
  <c r="AB76" i="1"/>
  <c r="AB77" i="1"/>
  <c r="AB78" i="1"/>
  <c r="AB79" i="1"/>
  <c r="AB80" i="1"/>
  <c r="AB82" i="1"/>
  <c r="AB84" i="1"/>
  <c r="AB87" i="1"/>
  <c r="AB92" i="1"/>
  <c r="AB93" i="1"/>
  <c r="AB94" i="1"/>
  <c r="AB95" i="1"/>
  <c r="AB96" i="1"/>
  <c r="AB100" i="1"/>
  <c r="AB101" i="1"/>
  <c r="AB103" i="1"/>
  <c r="AB104" i="1"/>
  <c r="AB105" i="1"/>
  <c r="AB106" i="1"/>
  <c r="AB107" i="1"/>
  <c r="AB108" i="1"/>
  <c r="AB109" i="1"/>
  <c r="AB110" i="1"/>
  <c r="AB111" i="1"/>
  <c r="AB112" i="1"/>
  <c r="AB117" i="1"/>
  <c r="AB118" i="1"/>
  <c r="AB121" i="1"/>
  <c r="L7" i="1"/>
  <c r="O7" i="1" s="1"/>
  <c r="L8" i="1"/>
  <c r="O8" i="1" s="1"/>
  <c r="L9" i="1"/>
  <c r="O9" i="1" s="1"/>
  <c r="P9" i="1" s="1"/>
  <c r="AB9" i="1" s="1"/>
  <c r="L10" i="1"/>
  <c r="O10" i="1" s="1"/>
  <c r="P10" i="1" s="1"/>
  <c r="AB10" i="1" s="1"/>
  <c r="L11" i="1"/>
  <c r="O11" i="1" s="1"/>
  <c r="L12" i="1"/>
  <c r="O12" i="1" s="1"/>
  <c r="L13" i="1"/>
  <c r="O13" i="1" s="1"/>
  <c r="AB13" i="1" s="1"/>
  <c r="L14" i="1"/>
  <c r="O14" i="1" s="1"/>
  <c r="L15" i="1"/>
  <c r="O15" i="1" s="1"/>
  <c r="AB15" i="1" s="1"/>
  <c r="L16" i="1"/>
  <c r="O16" i="1" s="1"/>
  <c r="L17" i="1"/>
  <c r="O17" i="1" s="1"/>
  <c r="L18" i="1"/>
  <c r="O18" i="1" s="1"/>
  <c r="L19" i="1"/>
  <c r="O19" i="1" s="1"/>
  <c r="L20" i="1"/>
  <c r="O20" i="1" s="1"/>
  <c r="P20" i="1" s="1"/>
  <c r="AB20" i="1" s="1"/>
  <c r="L21" i="1"/>
  <c r="O21" i="1" s="1"/>
  <c r="L22" i="1"/>
  <c r="O22" i="1" s="1"/>
  <c r="P22" i="1" s="1"/>
  <c r="AB22" i="1" s="1"/>
  <c r="L23" i="1"/>
  <c r="O23" i="1" s="1"/>
  <c r="L24" i="1"/>
  <c r="O24" i="1" s="1"/>
  <c r="L25" i="1"/>
  <c r="O25" i="1" s="1"/>
  <c r="L26" i="1"/>
  <c r="O26" i="1" s="1"/>
  <c r="L27" i="1"/>
  <c r="O27" i="1" s="1"/>
  <c r="L28" i="1"/>
  <c r="O28" i="1" s="1"/>
  <c r="L29" i="1"/>
  <c r="O29" i="1" s="1"/>
  <c r="L30" i="1"/>
  <c r="O30" i="1" s="1"/>
  <c r="P30" i="1" s="1"/>
  <c r="AB30" i="1" s="1"/>
  <c r="L31" i="1"/>
  <c r="O31" i="1" s="1"/>
  <c r="P31" i="1" s="1"/>
  <c r="AB31" i="1" s="1"/>
  <c r="L32" i="1"/>
  <c r="O32" i="1" s="1"/>
  <c r="L33" i="1"/>
  <c r="O33" i="1" s="1"/>
  <c r="P33" i="1" s="1"/>
  <c r="AB33" i="1" s="1"/>
  <c r="L34" i="1"/>
  <c r="O34" i="1" s="1"/>
  <c r="L35" i="1"/>
  <c r="O35" i="1" s="1"/>
  <c r="P35" i="1" s="1"/>
  <c r="AB35" i="1" s="1"/>
  <c r="L36" i="1"/>
  <c r="O36" i="1" s="1"/>
  <c r="L37" i="1"/>
  <c r="O37" i="1" s="1"/>
  <c r="P37" i="1" s="1"/>
  <c r="AB37" i="1" s="1"/>
  <c r="L38" i="1"/>
  <c r="O38" i="1" s="1"/>
  <c r="L39" i="1"/>
  <c r="O39" i="1" s="1"/>
  <c r="AB39" i="1" s="1"/>
  <c r="L40" i="1"/>
  <c r="O40" i="1" s="1"/>
  <c r="L41" i="1"/>
  <c r="O41" i="1" s="1"/>
  <c r="P41" i="1" s="1"/>
  <c r="AB41" i="1" s="1"/>
  <c r="L42" i="1"/>
  <c r="O42" i="1" s="1"/>
  <c r="P42" i="1" s="1"/>
  <c r="AB42" i="1" s="1"/>
  <c r="L43" i="1"/>
  <c r="O43" i="1" s="1"/>
  <c r="AB43" i="1" s="1"/>
  <c r="L44" i="1"/>
  <c r="O44" i="1" s="1"/>
  <c r="L45" i="1"/>
  <c r="O45" i="1" s="1"/>
  <c r="L46" i="1"/>
  <c r="O46" i="1" s="1"/>
  <c r="L47" i="1"/>
  <c r="O47" i="1" s="1"/>
  <c r="L48" i="1"/>
  <c r="O48" i="1" s="1"/>
  <c r="P48" i="1" s="1"/>
  <c r="AB48" i="1" s="1"/>
  <c r="L49" i="1"/>
  <c r="O49" i="1" s="1"/>
  <c r="L50" i="1"/>
  <c r="O50" i="1" s="1"/>
  <c r="L51" i="1"/>
  <c r="O51" i="1" s="1"/>
  <c r="L52" i="1"/>
  <c r="O52" i="1" s="1"/>
  <c r="L53" i="1"/>
  <c r="O53" i="1" s="1"/>
  <c r="L54" i="1"/>
  <c r="O54" i="1" s="1"/>
  <c r="L55" i="1"/>
  <c r="O55" i="1" s="1"/>
  <c r="AB55" i="1" s="1"/>
  <c r="L56" i="1"/>
  <c r="O56" i="1" s="1"/>
  <c r="L57" i="1"/>
  <c r="O57" i="1" s="1"/>
  <c r="P57" i="1" s="1"/>
  <c r="AB57" i="1" s="1"/>
  <c r="L58" i="1"/>
  <c r="O58" i="1" s="1"/>
  <c r="L59" i="1"/>
  <c r="O59" i="1" s="1"/>
  <c r="P59" i="1" s="1"/>
  <c r="AB59" i="1" s="1"/>
  <c r="L60" i="1"/>
  <c r="O60" i="1" s="1"/>
  <c r="P60" i="1" s="1"/>
  <c r="AB60" i="1" s="1"/>
  <c r="L61" i="1"/>
  <c r="O61" i="1" s="1"/>
  <c r="AB61" i="1" s="1"/>
  <c r="L62" i="1"/>
  <c r="O62" i="1" s="1"/>
  <c r="P62" i="1" s="1"/>
  <c r="AB62" i="1" s="1"/>
  <c r="L63" i="1"/>
  <c r="O63" i="1" s="1"/>
  <c r="P63" i="1" s="1"/>
  <c r="AB63" i="1" s="1"/>
  <c r="L64" i="1"/>
  <c r="O64" i="1" s="1"/>
  <c r="P64" i="1" s="1"/>
  <c r="AB64" i="1" s="1"/>
  <c r="L65" i="1"/>
  <c r="O65" i="1" s="1"/>
  <c r="AB65" i="1" s="1"/>
  <c r="L66" i="1"/>
  <c r="O66" i="1" s="1"/>
  <c r="P66" i="1" s="1"/>
  <c r="AB66" i="1" s="1"/>
  <c r="L67" i="1"/>
  <c r="O67" i="1" s="1"/>
  <c r="P67" i="1" s="1"/>
  <c r="AB67" i="1" s="1"/>
  <c r="L68" i="1"/>
  <c r="O68" i="1" s="1"/>
  <c r="L69" i="1"/>
  <c r="O69" i="1" s="1"/>
  <c r="L70" i="1"/>
  <c r="O70" i="1" s="1"/>
  <c r="L71" i="1"/>
  <c r="O71" i="1" s="1"/>
  <c r="P71" i="1" s="1"/>
  <c r="AB71" i="1" s="1"/>
  <c r="L72" i="1"/>
  <c r="O72" i="1" s="1"/>
  <c r="L73" i="1"/>
  <c r="O73" i="1" s="1"/>
  <c r="P73" i="1" s="1"/>
  <c r="AB73" i="1" s="1"/>
  <c r="L74" i="1"/>
  <c r="O74" i="1" s="1"/>
  <c r="L75" i="1"/>
  <c r="O75" i="1" s="1"/>
  <c r="L76" i="1"/>
  <c r="O76" i="1" s="1"/>
  <c r="L77" i="1"/>
  <c r="O77" i="1" s="1"/>
  <c r="L78" i="1"/>
  <c r="O78" i="1" s="1"/>
  <c r="L79" i="1"/>
  <c r="O79" i="1" s="1"/>
  <c r="L80" i="1"/>
  <c r="O80" i="1" s="1"/>
  <c r="L81" i="1"/>
  <c r="O81" i="1" s="1"/>
  <c r="AB81" i="1" s="1"/>
  <c r="L82" i="1"/>
  <c r="O82" i="1" s="1"/>
  <c r="L83" i="1"/>
  <c r="O83" i="1" s="1"/>
  <c r="P83" i="1" s="1"/>
  <c r="AB83" i="1" s="1"/>
  <c r="L84" i="1"/>
  <c r="O84" i="1" s="1"/>
  <c r="L85" i="1"/>
  <c r="O85" i="1" s="1"/>
  <c r="AB85" i="1" s="1"/>
  <c r="L86" i="1"/>
  <c r="O86" i="1" s="1"/>
  <c r="L87" i="1"/>
  <c r="O87" i="1" s="1"/>
  <c r="L88" i="1"/>
  <c r="O88" i="1" s="1"/>
  <c r="P88" i="1" s="1"/>
  <c r="AB88" i="1" s="1"/>
  <c r="L89" i="1"/>
  <c r="O89" i="1" s="1"/>
  <c r="AB89" i="1" s="1"/>
  <c r="L90" i="1"/>
  <c r="O90" i="1" s="1"/>
  <c r="P90" i="1" s="1"/>
  <c r="AB90" i="1" s="1"/>
  <c r="L91" i="1"/>
  <c r="O91" i="1" s="1"/>
  <c r="P91" i="1" s="1"/>
  <c r="AB91" i="1" s="1"/>
  <c r="L92" i="1"/>
  <c r="O92" i="1" s="1"/>
  <c r="L93" i="1"/>
  <c r="O93" i="1" s="1"/>
  <c r="L94" i="1"/>
  <c r="O94" i="1" s="1"/>
  <c r="L95" i="1"/>
  <c r="O95" i="1" s="1"/>
  <c r="L96" i="1"/>
  <c r="O96" i="1" s="1"/>
  <c r="L97" i="1"/>
  <c r="O97" i="1" s="1"/>
  <c r="P97" i="1" s="1"/>
  <c r="AB97" i="1" s="1"/>
  <c r="L98" i="1"/>
  <c r="O98" i="1" s="1"/>
  <c r="P98" i="1" s="1"/>
  <c r="AB98" i="1" s="1"/>
  <c r="L99" i="1"/>
  <c r="O99" i="1" s="1"/>
  <c r="P99" i="1" s="1"/>
  <c r="AB99" i="1" s="1"/>
  <c r="L100" i="1"/>
  <c r="O100" i="1" s="1"/>
  <c r="L101" i="1"/>
  <c r="O101" i="1" s="1"/>
  <c r="L102" i="1"/>
  <c r="O102" i="1" s="1"/>
  <c r="P102" i="1" s="1"/>
  <c r="AB102" i="1" s="1"/>
  <c r="L103" i="1"/>
  <c r="O103" i="1" s="1"/>
  <c r="L104" i="1"/>
  <c r="O104" i="1" s="1"/>
  <c r="L105" i="1"/>
  <c r="O105" i="1" s="1"/>
  <c r="L106" i="1"/>
  <c r="O106" i="1" s="1"/>
  <c r="L107" i="1"/>
  <c r="O107" i="1" s="1"/>
  <c r="L108" i="1"/>
  <c r="O108" i="1" s="1"/>
  <c r="L109" i="1"/>
  <c r="O109" i="1" s="1"/>
  <c r="L110" i="1"/>
  <c r="O110" i="1" s="1"/>
  <c r="L111" i="1"/>
  <c r="O111" i="1" s="1"/>
  <c r="L112" i="1"/>
  <c r="O112" i="1" s="1"/>
  <c r="L113" i="1"/>
  <c r="O113" i="1" s="1"/>
  <c r="AB113" i="1" s="1"/>
  <c r="L114" i="1"/>
  <c r="O114" i="1" s="1"/>
  <c r="P114" i="1" s="1"/>
  <c r="AB114" i="1" s="1"/>
  <c r="L115" i="1"/>
  <c r="O115" i="1" s="1"/>
  <c r="L116" i="1"/>
  <c r="O116" i="1" s="1"/>
  <c r="L117" i="1"/>
  <c r="O117" i="1" s="1"/>
  <c r="L118" i="1"/>
  <c r="O118" i="1" s="1"/>
  <c r="L119" i="1"/>
  <c r="O119" i="1" s="1"/>
  <c r="L121" i="1"/>
  <c r="O121" i="1" s="1"/>
  <c r="L6" i="1"/>
  <c r="O6" i="1" s="1"/>
  <c r="P6" i="1" s="1"/>
  <c r="AB6" i="1" s="1"/>
  <c r="K121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J5" i="1"/>
  <c r="F5" i="1"/>
  <c r="E5" i="1"/>
  <c r="P46" i="1" l="1"/>
  <c r="AB46" i="1" s="1"/>
  <c r="P7" i="1"/>
  <c r="AB7" i="1" s="1"/>
  <c r="P116" i="1"/>
  <c r="AB116" i="1" s="1"/>
  <c r="P50" i="1"/>
  <c r="AB50" i="1" s="1"/>
  <c r="AB119" i="1"/>
  <c r="P86" i="1"/>
  <c r="AB86" i="1" s="1"/>
  <c r="P115" i="1"/>
  <c r="AB115" i="1" s="1"/>
  <c r="T121" i="1"/>
  <c r="S121" i="1"/>
  <c r="T118" i="1"/>
  <c r="S118" i="1"/>
  <c r="T116" i="1"/>
  <c r="T114" i="1"/>
  <c r="S114" i="1"/>
  <c r="T112" i="1"/>
  <c r="S112" i="1"/>
  <c r="T110" i="1"/>
  <c r="S110" i="1"/>
  <c r="T108" i="1"/>
  <c r="S108" i="1"/>
  <c r="T106" i="1"/>
  <c r="S106" i="1"/>
  <c r="T104" i="1"/>
  <c r="S104" i="1"/>
  <c r="T102" i="1"/>
  <c r="S102" i="1"/>
  <c r="T100" i="1"/>
  <c r="S100" i="1"/>
  <c r="T98" i="1"/>
  <c r="S98" i="1"/>
  <c r="T96" i="1"/>
  <c r="S96" i="1"/>
  <c r="T94" i="1"/>
  <c r="S94" i="1"/>
  <c r="T92" i="1"/>
  <c r="S92" i="1"/>
  <c r="T90" i="1"/>
  <c r="S90" i="1"/>
  <c r="S88" i="1"/>
  <c r="T88" i="1"/>
  <c r="T86" i="1"/>
  <c r="S83" i="1"/>
  <c r="T83" i="1"/>
  <c r="S81" i="1"/>
  <c r="T81" i="1"/>
  <c r="S79" i="1"/>
  <c r="T79" i="1"/>
  <c r="S77" i="1"/>
  <c r="T77" i="1"/>
  <c r="S75" i="1"/>
  <c r="T75" i="1"/>
  <c r="S73" i="1"/>
  <c r="T73" i="1"/>
  <c r="S71" i="1"/>
  <c r="T71" i="1"/>
  <c r="S69" i="1"/>
  <c r="T69" i="1"/>
  <c r="S67" i="1"/>
  <c r="T67" i="1"/>
  <c r="S65" i="1"/>
  <c r="T65" i="1"/>
  <c r="S63" i="1"/>
  <c r="T63" i="1"/>
  <c r="S61" i="1"/>
  <c r="T61" i="1"/>
  <c r="S59" i="1"/>
  <c r="T59" i="1"/>
  <c r="S57" i="1"/>
  <c r="T57" i="1"/>
  <c r="S55" i="1"/>
  <c r="T55" i="1"/>
  <c r="S53" i="1"/>
  <c r="T53" i="1"/>
  <c r="S51" i="1"/>
  <c r="T51" i="1"/>
  <c r="S49" i="1"/>
  <c r="T49" i="1"/>
  <c r="S47" i="1"/>
  <c r="T47" i="1"/>
  <c r="S45" i="1"/>
  <c r="T45" i="1"/>
  <c r="S43" i="1"/>
  <c r="T43" i="1"/>
  <c r="S40" i="1"/>
  <c r="T40" i="1"/>
  <c r="S38" i="1"/>
  <c r="T38" i="1"/>
  <c r="S36" i="1"/>
  <c r="T36" i="1"/>
  <c r="S34" i="1"/>
  <c r="T34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O5" i="1"/>
  <c r="S6" i="1"/>
  <c r="T6" i="1"/>
  <c r="T119" i="1"/>
  <c r="T117" i="1"/>
  <c r="S117" i="1"/>
  <c r="T115" i="1"/>
  <c r="T113" i="1"/>
  <c r="S113" i="1"/>
  <c r="T111" i="1"/>
  <c r="S111" i="1"/>
  <c r="T109" i="1"/>
  <c r="S109" i="1"/>
  <c r="T107" i="1"/>
  <c r="S107" i="1"/>
  <c r="T105" i="1"/>
  <c r="S105" i="1"/>
  <c r="T103" i="1"/>
  <c r="S103" i="1"/>
  <c r="T101" i="1"/>
  <c r="S101" i="1"/>
  <c r="T99" i="1"/>
  <c r="S99" i="1"/>
  <c r="T97" i="1"/>
  <c r="S97" i="1"/>
  <c r="T95" i="1"/>
  <c r="S95" i="1"/>
  <c r="T93" i="1"/>
  <c r="S93" i="1"/>
  <c r="T91" i="1"/>
  <c r="S91" i="1"/>
  <c r="S89" i="1"/>
  <c r="T89" i="1"/>
  <c r="S87" i="1"/>
  <c r="T87" i="1"/>
  <c r="S85" i="1"/>
  <c r="T85" i="1"/>
  <c r="S84" i="1"/>
  <c r="T84" i="1"/>
  <c r="S82" i="1"/>
  <c r="T82" i="1"/>
  <c r="S80" i="1"/>
  <c r="T80" i="1"/>
  <c r="S78" i="1"/>
  <c r="T78" i="1"/>
  <c r="S76" i="1"/>
  <c r="T76" i="1"/>
  <c r="S74" i="1"/>
  <c r="T74" i="1"/>
  <c r="S72" i="1"/>
  <c r="T72" i="1"/>
  <c r="S70" i="1"/>
  <c r="T70" i="1"/>
  <c r="S68" i="1"/>
  <c r="T68" i="1"/>
  <c r="S66" i="1"/>
  <c r="T66" i="1"/>
  <c r="S64" i="1"/>
  <c r="T64" i="1"/>
  <c r="S62" i="1"/>
  <c r="T62" i="1"/>
  <c r="S60" i="1"/>
  <c r="T60" i="1"/>
  <c r="S58" i="1"/>
  <c r="T58" i="1"/>
  <c r="S56" i="1"/>
  <c r="T56" i="1"/>
  <c r="S54" i="1"/>
  <c r="T54" i="1"/>
  <c r="S52" i="1"/>
  <c r="T52" i="1"/>
  <c r="T50" i="1"/>
  <c r="S48" i="1"/>
  <c r="T48" i="1"/>
  <c r="T46" i="1"/>
  <c r="S44" i="1"/>
  <c r="T44" i="1"/>
  <c r="S42" i="1"/>
  <c r="T42" i="1"/>
  <c r="S41" i="1"/>
  <c r="T41" i="1"/>
  <c r="S39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S9" i="1"/>
  <c r="T9" i="1"/>
  <c r="T7" i="1"/>
  <c r="L5" i="1"/>
  <c r="K5" i="1"/>
  <c r="S115" i="1" l="1"/>
  <c r="S119" i="1"/>
  <c r="S7" i="1"/>
  <c r="S46" i="1"/>
  <c r="S86" i="1"/>
  <c r="S50" i="1"/>
  <c r="S116" i="1"/>
  <c r="AB5" i="1"/>
  <c r="P5" i="1"/>
</calcChain>
</file>

<file path=xl/sharedStrings.xml><?xml version="1.0" encoding="utf-8"?>
<sst xmlns="http://schemas.openxmlformats.org/spreadsheetml/2006/main" count="438" uniqueCount="172">
  <si>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</si>
  <si>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</si>
  <si>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</si>
  <si>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</si>
  <si>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</si>
  <si>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</si>
  <si>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</si>
  <si>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</si>
  <si>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</si>
  <si>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</si>
  <si>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</si>
  <si>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</si>
  <si>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</si>
  <si>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</si>
  <si>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</si>
  <si>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</si>
  <si>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</si>
  <si>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</si>
  <si>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</si>
  <si>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</si>
  <si>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</si>
  <si>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</si>
  <si>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01,04,</t>
  </si>
  <si>
    <t>03,04,</t>
  </si>
  <si>
    <t>28,03,</t>
  </si>
  <si>
    <t>27,03,</t>
  </si>
  <si>
    <t>21,03,</t>
  </si>
  <si>
    <t>20,03,</t>
  </si>
  <si>
    <t>14,03,</t>
  </si>
  <si>
    <t>13,03,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</si>
  <si>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</si>
  <si>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</si>
  <si>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</si>
  <si>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</si>
  <si>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</si>
  <si>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то же что и 013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</si>
  <si>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</si>
  <si>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</si>
  <si>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</si>
  <si>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</si>
  <si>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</si>
  <si>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</si>
  <si>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</si>
  <si>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</si>
  <si>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</si>
  <si>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</si>
  <si>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</si>
  <si>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</si>
  <si>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</si>
  <si>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нет потребности в данном СКЮ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</si>
  <si>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</si>
  <si>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</si>
  <si>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</si>
  <si>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28,03 филиал обнулил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</si>
  <si>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</si>
  <si>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</si>
  <si>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необходимо увеличить продажи</t>
  </si>
  <si>
    <t>091  Сардельки Баварские, МГС 0.38кг, ТМ Стародворье  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</si>
  <si>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</si>
  <si>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</si>
  <si>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</si>
  <si>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</si>
  <si>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</si>
  <si>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</si>
  <si>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</si>
  <si>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</si>
  <si>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</si>
  <si>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21,03,24 Фомин на вывод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</si>
  <si>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</si>
  <si>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</si>
  <si>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</si>
  <si>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</si>
  <si>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</si>
  <si>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</si>
  <si>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</si>
  <si>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</si>
  <si>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</si>
  <si>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</si>
  <si>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</si>
  <si>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</si>
  <si>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</si>
  <si>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</si>
  <si>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</si>
  <si>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</si>
  <si>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</si>
  <si>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</si>
  <si>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</si>
  <si>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</si>
  <si>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</si>
  <si>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</si>
  <si>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</si>
  <si>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</si>
  <si>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</si>
  <si>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</si>
  <si>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</si>
  <si>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</si>
  <si>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</si>
  <si>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</si>
  <si>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</si>
  <si>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</si>
  <si>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</si>
  <si>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</si>
  <si>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</si>
  <si>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</si>
  <si>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</si>
  <si>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</si>
  <si>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</si>
  <si>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 / нет потребности в данном СКЮ (филиал постоянно обнулял)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</si>
  <si>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</si>
  <si>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</si>
  <si>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</si>
  <si>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</si>
  <si>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</si>
  <si>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</si>
  <si>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</si>
  <si>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</si>
  <si>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</si>
  <si>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</si>
  <si>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</si>
  <si>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</si>
  <si>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</si>
  <si>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</si>
  <si>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</si>
  <si>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</si>
  <si>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и 368</t>
  </si>
  <si>
    <t>368 Колбаса вареная Молокуша ТМ Вязанка в оболочке полиамид 0,45 кг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</si>
  <si>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</si>
  <si>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</si>
  <si>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</si>
  <si>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</si>
  <si>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</si>
  <si>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то же что и 431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</si>
  <si>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</si>
  <si>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</si>
  <si>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</si>
  <si>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</si>
  <si>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</si>
  <si>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</si>
  <si>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</si>
  <si>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</si>
  <si>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</si>
  <si>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</si>
  <si>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то же что и 406 / 28,03 филиал обнулил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</si>
  <si>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</si>
  <si>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</si>
  <si>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</si>
  <si>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</si>
  <si>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</si>
  <si>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406 Ветчины Сливушка с индейкой Вязанка Фикс.вес 0,4 П/а Вязанка  Поком</t>
  </si>
  <si>
    <t>то же что и 393 (задвоенное СКЮ)</t>
  </si>
  <si>
    <t>417 П/к колбасы «Сочинка рубленая с сочным окороком» Весовой фиброуз ТМ «Стародворье»  Поком</t>
  </si>
  <si>
    <t>431 Ветчина Филейская ТМ Вязанка ТС Столичная в оболочке полиамид 0,45 кг.  Поком</t>
  </si>
  <si>
    <t>то же что и 373 (задвоенное СКЮ)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</si>
  <si>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</si>
  <si>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</si>
  <si>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458 Колбаса Балыкбургская ТМ Баварушка с мраморным балыком в оболочке черева в вакуу 0,11 кг.  Поком</t>
  </si>
  <si>
    <t>470 Колбаса Любительская ТМ Вязанка в оболочке полиамид.Мясной продукт категории А.  Поком</t>
  </si>
  <si>
    <t>479 Колбаса Филедворская ТМ Стародворье в оболочке полиамид.  Поком</t>
  </si>
  <si>
    <t>21,03,24 100кг заказ Фомин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</si>
  <si>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</si>
  <si>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</si>
  <si>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484 Колбаса Филедворская ТМ Стародворье в оболочке полиамид 0,4 кг.  Поком</t>
  </si>
  <si>
    <t>486 Колбаса Стародворская ТМ Стародворье со шпиком в оболочке полиамид. ВЕС  Поком</t>
  </si>
  <si>
    <t>Сосиски Ганноверские Бордо Весовые П/а мгс Баварушка</t>
  </si>
  <si>
    <t>не верно поставлен на приход / то же что и 480 (задвоенное СКЮ)</t>
  </si>
  <si>
    <t>то же что 460, 264 / 21,03,24 100кг заказ Фомин</t>
  </si>
  <si>
    <t>не верно поставлен на приход / то же что и 367 (задвоенное СКЮ)</t>
  </si>
  <si>
    <t>21,03,24 50кг заказ Фомин / необходимо увеличить продажи</t>
  </si>
  <si>
    <t>заказ</t>
  </si>
  <si>
    <t>06,04,</t>
  </si>
  <si>
    <t>488 Колбаса Молочная Стародворская ТМ Стародворье с молоком в оболочке полиамид 0,4кг.  Поком</t>
  </si>
  <si>
    <t>21,03,24 заказ Фомин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</si>
</sst>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5" borderId="1" xfId="1" applyNumberFormat="1" applyFont="1" applyFill="1"/>
    <xf numFmtId="164" fontId="5" fillId="0" borderId="1" xfId="1" applyNumberFormat="1" applyFont="1"/>
    <xf numFmtId="164" fontId="6" fillId="8" borderId="1" xfId="1" applyNumberFormat="1" applyFont="1" applyFill="1"/>
    <xf numFmtId="164" fontId="1" fillId="0" borderId="1" xfId="1" applyNumberForma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7" sqref="AE7"/>
    </sheetView>
  </sheetViews>
  <sheetFormatPr defaultRowHeight="15" x14ac:dyDescent="0.25"/>
  <cols>
    <col min="1" max="1" width="60" customWidth="1"/>
    <col min="2" max="2" width="4.28515625" customWidth="1"/>
    <col min="3" max="6" width="7.140625" customWidth="1"/>
    <col min="7" max="7" width="5.28515625" style="8" customWidth="1"/>
    <col min="8" max="8" width="5.28515625" customWidth="1"/>
    <col min="9" max="9" width="14" customWidth="1"/>
    <col min="10" max="17" width="6.42578125" customWidth="1"/>
    <col min="18" max="18" width="22" customWidth="1"/>
    <col min="19" max="20" width="4.85546875" customWidth="1"/>
    <col min="21" max="26" width="6.42578125" customWidth="1"/>
    <col min="27" max="27" width="36.285156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168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169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SUM(E6:E497)</f>
        <v>44740.982000000004</v>
      </c>
      <c r="F5" s="4">
        <f>SUM(F6:F497)</f>
        <v>43108.43299999999</v>
      </c>
      <c r="G5" s="6"/>
      <c r="H5" s="1"/>
      <c r="I5" s="1"/>
      <c r="J5" s="4">
        <f t="shared" ref="J5:Q5" si="0">SUM(J6:J497)</f>
        <v>43937.875999999997</v>
      </c>
      <c r="K5" s="4">
        <f t="shared" si="0"/>
        <v>803.10599999999965</v>
      </c>
      <c r="L5" s="4">
        <f t="shared" si="0"/>
        <v>35509.685000000005</v>
      </c>
      <c r="M5" s="4">
        <f t="shared" si="0"/>
        <v>9231.2970000000005</v>
      </c>
      <c r="N5" s="4">
        <f t="shared" si="0"/>
        <v>18547.263200000001</v>
      </c>
      <c r="O5" s="4">
        <f t="shared" si="0"/>
        <v>7101.9370000000035</v>
      </c>
      <c r="P5" s="4">
        <f t="shared" si="0"/>
        <v>18052.418800000003</v>
      </c>
      <c r="Q5" s="4">
        <f t="shared" si="0"/>
        <v>0</v>
      </c>
      <c r="R5" s="1"/>
      <c r="S5" s="1"/>
      <c r="T5" s="1"/>
      <c r="U5" s="4">
        <f t="shared" ref="U5:Z5" si="1">SUM(U6:U497)</f>
        <v>7688.9578000000029</v>
      </c>
      <c r="V5" s="4">
        <f t="shared" si="1"/>
        <v>7710.0299999999961</v>
      </c>
      <c r="W5" s="4">
        <f t="shared" si="1"/>
        <v>7465.7596000000021</v>
      </c>
      <c r="X5" s="4">
        <f t="shared" si="1"/>
        <v>7341.3086000000021</v>
      </c>
      <c r="Y5" s="4">
        <f t="shared" si="1"/>
        <v>6595.869200000001</v>
      </c>
      <c r="Z5" s="4">
        <f t="shared" si="1"/>
        <v>6657.1855999999998</v>
      </c>
      <c r="AA5" s="1"/>
      <c r="AB5" s="4">
        <f>SUM(AB6:AB497)</f>
        <v>17093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292.33199999999999</v>
      </c>
      <c r="D6" s="1">
        <v>179.49</v>
      </c>
      <c r="E6" s="1">
        <v>186.66399999999999</v>
      </c>
      <c r="F6" s="1">
        <v>252.61</v>
      </c>
      <c r="G6" s="6">
        <v>1</v>
      </c>
      <c r="H6" s="1">
        <v>50</v>
      </c>
      <c r="I6" s="1" t="s">
        <v>32</v>
      </c>
      <c r="J6" s="1">
        <v>177.9</v>
      </c>
      <c r="K6" s="1">
        <f t="shared" ref="K6:K37" si="2">E6-J6</f>
        <v>8.7639999999999816</v>
      </c>
      <c r="L6" s="1">
        <f>E6-M6</f>
        <v>186.66399999999999</v>
      </c>
      <c r="M6" s="1"/>
      <c r="N6" s="1">
        <v>80</v>
      </c>
      <c r="O6" s="1">
        <f>L6/5</f>
        <v>37.332799999999999</v>
      </c>
      <c r="P6" s="5">
        <f>11*O6-N6-F6</f>
        <v>78.050799999999981</v>
      </c>
      <c r="Q6" s="5"/>
      <c r="R6" s="1"/>
      <c r="S6" s="1">
        <f>(F6+N6+P6)/O6</f>
        <v>11</v>
      </c>
      <c r="T6" s="1">
        <f>(F6+N6)/O6</f>
        <v>8.9093237046243523</v>
      </c>
      <c r="U6" s="1">
        <v>37.541400000000003</v>
      </c>
      <c r="V6" s="1">
        <v>37.772799999999997</v>
      </c>
      <c r="W6" s="1">
        <v>46.878399999999999</v>
      </c>
      <c r="X6" s="1">
        <v>47.607600000000012</v>
      </c>
      <c r="Y6" s="1">
        <v>14.0246</v>
      </c>
      <c r="Z6" s="1">
        <v>0.40100000000000002</v>
      </c>
      <c r="AA6" s="1"/>
      <c r="AB6" s="1">
        <f t="shared" ref="AB6:AB37" si="3">ROUND(P6*G6,0)</f>
        <v>78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31</v>
      </c>
      <c r="C7" s="1">
        <v>102.71</v>
      </c>
      <c r="D7" s="1">
        <v>65.823999999999998</v>
      </c>
      <c r="E7" s="1">
        <v>109.673</v>
      </c>
      <c r="F7" s="1">
        <v>30.998999999999999</v>
      </c>
      <c r="G7" s="6">
        <v>1</v>
      </c>
      <c r="H7" s="1">
        <v>30</v>
      </c>
      <c r="I7" s="1" t="s">
        <v>34</v>
      </c>
      <c r="J7" s="1">
        <v>109.547</v>
      </c>
      <c r="K7" s="1">
        <f t="shared" si="2"/>
        <v>0.12600000000000477</v>
      </c>
      <c r="L7" s="1">
        <f t="shared" ref="L7:L69" si="4">E7-M7</f>
        <v>109.673</v>
      </c>
      <c r="M7" s="1"/>
      <c r="N7" s="1">
        <v>50</v>
      </c>
      <c r="O7" s="1">
        <f t="shared" ref="O7:O69" si="5">L7/5</f>
        <v>21.9346</v>
      </c>
      <c r="P7" s="5">
        <f>10*O7-N7-F7</f>
        <v>138.34700000000001</v>
      </c>
      <c r="Q7" s="5"/>
      <c r="R7" s="1"/>
      <c r="S7" s="1">
        <f t="shared" ref="S7:S69" si="6">(F7+N7+P7)/O7</f>
        <v>10</v>
      </c>
      <c r="T7" s="1">
        <f t="shared" ref="T7:T69" si="7">(F7+N7)/O7</f>
        <v>3.692750266701923</v>
      </c>
      <c r="U7" s="1">
        <v>14.9328</v>
      </c>
      <c r="V7" s="1">
        <v>10.7636</v>
      </c>
      <c r="W7" s="1">
        <v>5.7843999999999998</v>
      </c>
      <c r="X7" s="1">
        <v>9.8634000000000004</v>
      </c>
      <c r="Y7" s="1">
        <v>4.3444000000000003</v>
      </c>
      <c r="Z7" s="1">
        <v>0.26540000000000002</v>
      </c>
      <c r="AA7" s="1" t="s">
        <v>35</v>
      </c>
      <c r="AB7" s="1">
        <f t="shared" si="3"/>
        <v>138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36</v>
      </c>
      <c r="B8" s="1" t="s">
        <v>31</v>
      </c>
      <c r="C8" s="1">
        <v>148.78200000000001</v>
      </c>
      <c r="D8" s="1">
        <v>308.24799999999999</v>
      </c>
      <c r="E8" s="1">
        <v>147.03200000000001</v>
      </c>
      <c r="F8" s="1">
        <v>248.06200000000001</v>
      </c>
      <c r="G8" s="6">
        <v>1</v>
      </c>
      <c r="H8" s="1">
        <v>45</v>
      </c>
      <c r="I8" s="1" t="s">
        <v>32</v>
      </c>
      <c r="J8" s="1">
        <v>135.94900000000001</v>
      </c>
      <c r="K8" s="1">
        <f t="shared" si="2"/>
        <v>11.082999999999998</v>
      </c>
      <c r="L8" s="1">
        <f t="shared" si="4"/>
        <v>147.03200000000001</v>
      </c>
      <c r="M8" s="1"/>
      <c r="N8" s="1">
        <v>75</v>
      </c>
      <c r="O8" s="1">
        <f t="shared" si="5"/>
        <v>29.406400000000001</v>
      </c>
      <c r="P8" s="5"/>
      <c r="Q8" s="5"/>
      <c r="R8" s="1"/>
      <c r="S8" s="1">
        <f t="shared" si="6"/>
        <v>10.986111866804505</v>
      </c>
      <c r="T8" s="1">
        <f t="shared" si="7"/>
        <v>10.986111866804505</v>
      </c>
      <c r="U8" s="1">
        <v>37.398600000000002</v>
      </c>
      <c r="V8" s="1">
        <v>37.509599999999999</v>
      </c>
      <c r="W8" s="1">
        <v>26.714200000000002</v>
      </c>
      <c r="X8" s="1">
        <v>26.037800000000001</v>
      </c>
      <c r="Y8" s="1">
        <v>31.764399999999998</v>
      </c>
      <c r="Z8" s="1">
        <v>32.371400000000001</v>
      </c>
      <c r="AA8" s="1"/>
      <c r="AB8" s="1">
        <f t="shared" si="3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37</v>
      </c>
      <c r="B9" s="1" t="s">
        <v>31</v>
      </c>
      <c r="C9" s="1">
        <v>529.71799999999996</v>
      </c>
      <c r="D9" s="1">
        <v>335.04199999999997</v>
      </c>
      <c r="E9" s="1">
        <v>423.49400000000003</v>
      </c>
      <c r="F9" s="1">
        <v>380.32100000000003</v>
      </c>
      <c r="G9" s="6">
        <v>1</v>
      </c>
      <c r="H9" s="1">
        <v>45</v>
      </c>
      <c r="I9" s="1" t="s">
        <v>32</v>
      </c>
      <c r="J9" s="1">
        <v>390.56400000000002</v>
      </c>
      <c r="K9" s="1">
        <f t="shared" si="2"/>
        <v>32.930000000000007</v>
      </c>
      <c r="L9" s="1">
        <f t="shared" si="4"/>
        <v>423.49400000000003</v>
      </c>
      <c r="M9" s="1"/>
      <c r="N9" s="1">
        <v>110</v>
      </c>
      <c r="O9" s="1">
        <f t="shared" si="5"/>
        <v>84.698800000000006</v>
      </c>
      <c r="P9" s="5">
        <f t="shared" ref="P9:P10" si="8">11*O9-N9-F9</f>
        <v>441.36580000000004</v>
      </c>
      <c r="Q9" s="5"/>
      <c r="R9" s="1"/>
      <c r="S9" s="1">
        <f t="shared" si="6"/>
        <v>11</v>
      </c>
      <c r="T9" s="1">
        <f t="shared" si="7"/>
        <v>5.7889958299291138</v>
      </c>
      <c r="U9" s="1">
        <v>71.982799999999997</v>
      </c>
      <c r="V9" s="1">
        <v>73.436199999999999</v>
      </c>
      <c r="W9" s="1">
        <v>82.196400000000011</v>
      </c>
      <c r="X9" s="1">
        <v>82.055199999999999</v>
      </c>
      <c r="Y9" s="1">
        <v>70.080799999999996</v>
      </c>
      <c r="Z9" s="1">
        <v>67.680399999999992</v>
      </c>
      <c r="AA9" s="1"/>
      <c r="AB9" s="1">
        <f t="shared" si="3"/>
        <v>441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38</v>
      </c>
      <c r="B10" s="1" t="s">
        <v>31</v>
      </c>
      <c r="C10" s="1">
        <v>45.973999999999997</v>
      </c>
      <c r="D10" s="1">
        <v>30.155999999999999</v>
      </c>
      <c r="E10" s="1">
        <v>26.526</v>
      </c>
      <c r="F10" s="1">
        <v>44.866999999999997</v>
      </c>
      <c r="G10" s="6">
        <v>1</v>
      </c>
      <c r="H10" s="1" t="e">
        <v>#N/A</v>
      </c>
      <c r="I10" s="1" t="s">
        <v>32</v>
      </c>
      <c r="J10" s="1">
        <v>27.5</v>
      </c>
      <c r="K10" s="1">
        <f t="shared" si="2"/>
        <v>-0.9740000000000002</v>
      </c>
      <c r="L10" s="1">
        <f t="shared" si="4"/>
        <v>26.526</v>
      </c>
      <c r="M10" s="1"/>
      <c r="N10" s="1">
        <v>0</v>
      </c>
      <c r="O10" s="1">
        <f t="shared" si="5"/>
        <v>5.3052000000000001</v>
      </c>
      <c r="P10" s="5">
        <f t="shared" si="8"/>
        <v>13.490200000000002</v>
      </c>
      <c r="Q10" s="5"/>
      <c r="R10" s="1"/>
      <c r="S10" s="1">
        <f t="shared" si="6"/>
        <v>11</v>
      </c>
      <c r="T10" s="1">
        <f t="shared" si="7"/>
        <v>8.4571740933423811</v>
      </c>
      <c r="U10" s="1">
        <v>0.76740000000000008</v>
      </c>
      <c r="V10" s="1">
        <v>0.50900000000000001</v>
      </c>
      <c r="W10" s="1">
        <v>4.8268000000000004</v>
      </c>
      <c r="X10" s="1">
        <v>5.5936000000000003</v>
      </c>
      <c r="Y10" s="1">
        <v>0.76680000000000004</v>
      </c>
      <c r="Z10" s="1">
        <v>0</v>
      </c>
      <c r="AA10" s="1"/>
      <c r="AB10" s="1">
        <f t="shared" si="3"/>
        <v>13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0" t="s">
        <v>39</v>
      </c>
      <c r="B11" s="10" t="s">
        <v>40</v>
      </c>
      <c r="C11" s="10">
        <v>120</v>
      </c>
      <c r="D11" s="10"/>
      <c r="E11" s="10">
        <v>120</v>
      </c>
      <c r="F11" s="10"/>
      <c r="G11" s="11">
        <v>0</v>
      </c>
      <c r="H11" s="10" t="e">
        <v>#N/A</v>
      </c>
      <c r="I11" s="10" t="s">
        <v>41</v>
      </c>
      <c r="J11" s="10">
        <v>127</v>
      </c>
      <c r="K11" s="10">
        <f t="shared" si="2"/>
        <v>-7</v>
      </c>
      <c r="L11" s="10">
        <f t="shared" si="4"/>
        <v>0</v>
      </c>
      <c r="M11" s="10">
        <v>120</v>
      </c>
      <c r="N11" s="10"/>
      <c r="O11" s="10">
        <f t="shared" si="5"/>
        <v>0</v>
      </c>
      <c r="P11" s="12"/>
      <c r="Q11" s="12"/>
      <c r="R11" s="10"/>
      <c r="S11" s="10" t="e">
        <f t="shared" si="6"/>
        <v>#DIV/0!</v>
      </c>
      <c r="T11" s="10" t="e">
        <f t="shared" si="7"/>
        <v>#DIV/0!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/>
      <c r="AB11" s="10">
        <f t="shared" si="3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42</v>
      </c>
      <c r="B12" s="1" t="s">
        <v>40</v>
      </c>
      <c r="C12" s="1">
        <v>469</v>
      </c>
      <c r="D12" s="1">
        <v>858</v>
      </c>
      <c r="E12" s="1">
        <v>382</v>
      </c>
      <c r="F12" s="1">
        <v>809</v>
      </c>
      <c r="G12" s="6">
        <v>0.45</v>
      </c>
      <c r="H12" s="1">
        <v>45</v>
      </c>
      <c r="I12" s="1" t="s">
        <v>32</v>
      </c>
      <c r="J12" s="1">
        <v>383</v>
      </c>
      <c r="K12" s="1">
        <f t="shared" si="2"/>
        <v>-1</v>
      </c>
      <c r="L12" s="1">
        <f t="shared" si="4"/>
        <v>382</v>
      </c>
      <c r="M12" s="1"/>
      <c r="N12" s="1">
        <v>160</v>
      </c>
      <c r="O12" s="1">
        <f t="shared" si="5"/>
        <v>76.400000000000006</v>
      </c>
      <c r="P12" s="5"/>
      <c r="Q12" s="5"/>
      <c r="R12" s="1"/>
      <c r="S12" s="1">
        <f t="shared" si="6"/>
        <v>12.683246073298429</v>
      </c>
      <c r="T12" s="1">
        <f t="shared" si="7"/>
        <v>12.683246073298429</v>
      </c>
      <c r="U12" s="1">
        <v>109.49760000000001</v>
      </c>
      <c r="V12" s="1">
        <v>114.49760000000001</v>
      </c>
      <c r="W12" s="1">
        <v>101.2</v>
      </c>
      <c r="X12" s="1">
        <v>89.2</v>
      </c>
      <c r="Y12" s="1">
        <v>79.599999999999994</v>
      </c>
      <c r="Z12" s="1">
        <v>78.2</v>
      </c>
      <c r="AA12" s="1" t="s">
        <v>43</v>
      </c>
      <c r="AB12" s="1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44</v>
      </c>
      <c r="B13" s="1" t="s">
        <v>40</v>
      </c>
      <c r="C13" s="1">
        <v>447</v>
      </c>
      <c r="D13" s="1">
        <v>1518</v>
      </c>
      <c r="E13" s="1">
        <v>627</v>
      </c>
      <c r="F13" s="1">
        <v>1209</v>
      </c>
      <c r="G13" s="6">
        <v>0.45</v>
      </c>
      <c r="H13" s="1">
        <v>45</v>
      </c>
      <c r="I13" s="1" t="s">
        <v>32</v>
      </c>
      <c r="J13" s="1">
        <v>633</v>
      </c>
      <c r="K13" s="1">
        <f t="shared" si="2"/>
        <v>-6</v>
      </c>
      <c r="L13" s="1">
        <f t="shared" si="4"/>
        <v>627</v>
      </c>
      <c r="M13" s="1"/>
      <c r="N13" s="1">
        <v>205</v>
      </c>
      <c r="O13" s="1">
        <f t="shared" si="5"/>
        <v>125.4</v>
      </c>
      <c r="P13" s="5"/>
      <c r="Q13" s="5"/>
      <c r="R13" s="1"/>
      <c r="S13" s="1">
        <f t="shared" si="6"/>
        <v>11.275917065390749</v>
      </c>
      <c r="T13" s="1">
        <f t="shared" si="7"/>
        <v>11.275917065390749</v>
      </c>
      <c r="U13" s="1">
        <v>160.6</v>
      </c>
      <c r="V13" s="1">
        <v>168</v>
      </c>
      <c r="W13" s="1">
        <v>124.8</v>
      </c>
      <c r="X13" s="1">
        <v>106.6</v>
      </c>
      <c r="Y13" s="1">
        <v>107.2</v>
      </c>
      <c r="Z13" s="1">
        <v>109</v>
      </c>
      <c r="AA13" s="1"/>
      <c r="AB13" s="1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0" t="s">
        <v>45</v>
      </c>
      <c r="B14" s="10" t="s">
        <v>40</v>
      </c>
      <c r="C14" s="10">
        <v>100</v>
      </c>
      <c r="D14" s="10"/>
      <c r="E14" s="10">
        <v>100</v>
      </c>
      <c r="F14" s="10"/>
      <c r="G14" s="11">
        <v>0</v>
      </c>
      <c r="H14" s="10" t="e">
        <v>#N/A</v>
      </c>
      <c r="I14" s="10" t="s">
        <v>41</v>
      </c>
      <c r="J14" s="10">
        <v>100</v>
      </c>
      <c r="K14" s="10">
        <f t="shared" si="2"/>
        <v>0</v>
      </c>
      <c r="L14" s="10">
        <f t="shared" si="4"/>
        <v>0</v>
      </c>
      <c r="M14" s="10">
        <v>100</v>
      </c>
      <c r="N14" s="10"/>
      <c r="O14" s="10">
        <f t="shared" si="5"/>
        <v>0</v>
      </c>
      <c r="P14" s="12"/>
      <c r="Q14" s="12"/>
      <c r="R14" s="10"/>
      <c r="S14" s="10" t="e">
        <f t="shared" si="6"/>
        <v>#DIV/0!</v>
      </c>
      <c r="T14" s="10" t="e">
        <f t="shared" si="7"/>
        <v>#DIV/0!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/>
      <c r="AB14" s="10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46</v>
      </c>
      <c r="B15" s="1" t="s">
        <v>40</v>
      </c>
      <c r="C15" s="1">
        <v>242</v>
      </c>
      <c r="D15" s="1">
        <v>75</v>
      </c>
      <c r="E15" s="1">
        <v>212</v>
      </c>
      <c r="F15" s="1">
        <v>88</v>
      </c>
      <c r="G15" s="6">
        <v>0.17</v>
      </c>
      <c r="H15" s="1">
        <v>180</v>
      </c>
      <c r="I15" s="1" t="s">
        <v>32</v>
      </c>
      <c r="J15" s="1">
        <v>214</v>
      </c>
      <c r="K15" s="1">
        <f t="shared" si="2"/>
        <v>-2</v>
      </c>
      <c r="L15" s="1">
        <f t="shared" si="4"/>
        <v>32</v>
      </c>
      <c r="M15" s="1">
        <v>180</v>
      </c>
      <c r="N15" s="1">
        <v>10.399999999999981</v>
      </c>
      <c r="O15" s="1">
        <f t="shared" si="5"/>
        <v>6.4</v>
      </c>
      <c r="P15" s="5"/>
      <c r="Q15" s="5"/>
      <c r="R15" s="1"/>
      <c r="S15" s="1">
        <f t="shared" si="6"/>
        <v>15.374999999999996</v>
      </c>
      <c r="T15" s="1">
        <f t="shared" si="7"/>
        <v>15.374999999999996</v>
      </c>
      <c r="U15" s="1">
        <v>9.6</v>
      </c>
      <c r="V15" s="1">
        <v>9.8000000000000007</v>
      </c>
      <c r="W15" s="1">
        <v>7.6</v>
      </c>
      <c r="X15" s="1">
        <v>7.6</v>
      </c>
      <c r="Y15" s="1">
        <v>8.4</v>
      </c>
      <c r="Z15" s="1">
        <v>10</v>
      </c>
      <c r="AA15" s="1"/>
      <c r="AB15" s="1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0" t="s">
        <v>47</v>
      </c>
      <c r="B16" s="10" t="s">
        <v>40</v>
      </c>
      <c r="C16" s="10">
        <v>30</v>
      </c>
      <c r="D16" s="10"/>
      <c r="E16" s="10">
        <v>30</v>
      </c>
      <c r="F16" s="10"/>
      <c r="G16" s="11">
        <v>0</v>
      </c>
      <c r="H16" s="10" t="e">
        <v>#N/A</v>
      </c>
      <c r="I16" s="10" t="s">
        <v>41</v>
      </c>
      <c r="J16" s="10">
        <v>30</v>
      </c>
      <c r="K16" s="10">
        <f t="shared" si="2"/>
        <v>0</v>
      </c>
      <c r="L16" s="10">
        <f t="shared" si="4"/>
        <v>0</v>
      </c>
      <c r="M16" s="10">
        <v>30</v>
      </c>
      <c r="N16" s="10"/>
      <c r="O16" s="10">
        <f t="shared" si="5"/>
        <v>0</v>
      </c>
      <c r="P16" s="12"/>
      <c r="Q16" s="12"/>
      <c r="R16" s="10"/>
      <c r="S16" s="10" t="e">
        <f t="shared" si="6"/>
        <v>#DIV/0!</v>
      </c>
      <c r="T16" s="10" t="e">
        <f t="shared" si="7"/>
        <v>#DIV/0!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/>
      <c r="AB16" s="10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4" t="s">
        <v>48</v>
      </c>
      <c r="B17" s="14" t="s">
        <v>40</v>
      </c>
      <c r="C17" s="14">
        <v>30</v>
      </c>
      <c r="D17" s="14">
        <v>1</v>
      </c>
      <c r="E17" s="14">
        <v>31</v>
      </c>
      <c r="F17" s="14"/>
      <c r="G17" s="15">
        <v>0</v>
      </c>
      <c r="H17" s="14" t="e">
        <v>#N/A</v>
      </c>
      <c r="I17" s="14" t="s">
        <v>32</v>
      </c>
      <c r="J17" s="14">
        <v>31</v>
      </c>
      <c r="K17" s="14">
        <f t="shared" si="2"/>
        <v>0</v>
      </c>
      <c r="L17" s="14">
        <f t="shared" si="4"/>
        <v>1</v>
      </c>
      <c r="M17" s="14">
        <v>30</v>
      </c>
      <c r="N17" s="14"/>
      <c r="O17" s="14">
        <f t="shared" si="5"/>
        <v>0.2</v>
      </c>
      <c r="P17" s="16"/>
      <c r="Q17" s="16"/>
      <c r="R17" s="14"/>
      <c r="S17" s="14">
        <f t="shared" si="6"/>
        <v>0</v>
      </c>
      <c r="T17" s="14">
        <f t="shared" si="7"/>
        <v>0</v>
      </c>
      <c r="U17" s="14">
        <v>0.2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 t="s">
        <v>49</v>
      </c>
      <c r="AB17" s="14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0" t="s">
        <v>50</v>
      </c>
      <c r="B18" s="10" t="s">
        <v>40</v>
      </c>
      <c r="C18" s="10">
        <v>250</v>
      </c>
      <c r="D18" s="10"/>
      <c r="E18" s="10">
        <v>250</v>
      </c>
      <c r="F18" s="10"/>
      <c r="G18" s="11">
        <v>0</v>
      </c>
      <c r="H18" s="10" t="e">
        <v>#N/A</v>
      </c>
      <c r="I18" s="10" t="s">
        <v>41</v>
      </c>
      <c r="J18" s="10">
        <v>250</v>
      </c>
      <c r="K18" s="10">
        <f t="shared" si="2"/>
        <v>0</v>
      </c>
      <c r="L18" s="10">
        <f t="shared" si="4"/>
        <v>0</v>
      </c>
      <c r="M18" s="10">
        <v>250</v>
      </c>
      <c r="N18" s="10"/>
      <c r="O18" s="10">
        <f t="shared" si="5"/>
        <v>0</v>
      </c>
      <c r="P18" s="12"/>
      <c r="Q18" s="12"/>
      <c r="R18" s="10"/>
      <c r="S18" s="10" t="e">
        <f t="shared" si="6"/>
        <v>#DIV/0!</v>
      </c>
      <c r="T18" s="10" t="e">
        <f t="shared" si="7"/>
        <v>#DIV/0!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/>
      <c r="AB18" s="10">
        <f t="shared" si="3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0" t="s">
        <v>51</v>
      </c>
      <c r="B19" s="10" t="s">
        <v>40</v>
      </c>
      <c r="C19" s="10">
        <v>120</v>
      </c>
      <c r="D19" s="10"/>
      <c r="E19" s="10">
        <v>120</v>
      </c>
      <c r="F19" s="10"/>
      <c r="G19" s="11">
        <v>0</v>
      </c>
      <c r="H19" s="10" t="e">
        <v>#N/A</v>
      </c>
      <c r="I19" s="10" t="s">
        <v>41</v>
      </c>
      <c r="J19" s="10">
        <v>120</v>
      </c>
      <c r="K19" s="10">
        <f t="shared" si="2"/>
        <v>0</v>
      </c>
      <c r="L19" s="10">
        <f t="shared" si="4"/>
        <v>0</v>
      </c>
      <c r="M19" s="10">
        <v>120</v>
      </c>
      <c r="N19" s="10"/>
      <c r="O19" s="10">
        <f t="shared" si="5"/>
        <v>0</v>
      </c>
      <c r="P19" s="12"/>
      <c r="Q19" s="12"/>
      <c r="R19" s="10"/>
      <c r="S19" s="10" t="e">
        <f t="shared" si="6"/>
        <v>#DIV/0!</v>
      </c>
      <c r="T19" s="10" t="e">
        <f t="shared" si="7"/>
        <v>#DIV/0!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/>
      <c r="AB19" s="10">
        <f t="shared" si="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52</v>
      </c>
      <c r="B20" s="1" t="s">
        <v>40</v>
      </c>
      <c r="C20" s="1">
        <v>181</v>
      </c>
      <c r="D20" s="1">
        <v>12</v>
      </c>
      <c r="E20" s="1">
        <v>159</v>
      </c>
      <c r="F20" s="1">
        <v>22</v>
      </c>
      <c r="G20" s="6">
        <v>0.3</v>
      </c>
      <c r="H20" s="1">
        <v>40</v>
      </c>
      <c r="I20" s="1" t="s">
        <v>32</v>
      </c>
      <c r="J20" s="1">
        <v>160</v>
      </c>
      <c r="K20" s="1">
        <f t="shared" si="2"/>
        <v>-1</v>
      </c>
      <c r="L20" s="1">
        <f t="shared" si="4"/>
        <v>27</v>
      </c>
      <c r="M20" s="1">
        <v>132</v>
      </c>
      <c r="N20" s="1">
        <v>12</v>
      </c>
      <c r="O20" s="1">
        <f t="shared" si="5"/>
        <v>5.4</v>
      </c>
      <c r="P20" s="5">
        <f>11*O20-N20-F20</f>
        <v>25.400000000000006</v>
      </c>
      <c r="Q20" s="5"/>
      <c r="R20" s="1"/>
      <c r="S20" s="1">
        <f t="shared" si="6"/>
        <v>11</v>
      </c>
      <c r="T20" s="1">
        <f t="shared" si="7"/>
        <v>6.2962962962962958</v>
      </c>
      <c r="U20" s="1">
        <v>6</v>
      </c>
      <c r="V20" s="1">
        <v>5.4</v>
      </c>
      <c r="W20" s="1">
        <v>5.4</v>
      </c>
      <c r="X20" s="1">
        <v>5.944600000000003</v>
      </c>
      <c r="Y20" s="1">
        <v>6.7446000000000002</v>
      </c>
      <c r="Z20" s="1">
        <v>5.8</v>
      </c>
      <c r="AA20" s="1" t="s">
        <v>53</v>
      </c>
      <c r="AB20" s="1">
        <f t="shared" si="3"/>
        <v>8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4" t="s">
        <v>54</v>
      </c>
      <c r="B21" s="14" t="s">
        <v>40</v>
      </c>
      <c r="C21" s="14">
        <v>300</v>
      </c>
      <c r="D21" s="14"/>
      <c r="E21" s="14">
        <v>300</v>
      </c>
      <c r="F21" s="14"/>
      <c r="G21" s="15">
        <v>0</v>
      </c>
      <c r="H21" s="14" t="e">
        <v>#N/A</v>
      </c>
      <c r="I21" s="14" t="s">
        <v>32</v>
      </c>
      <c r="J21" s="14">
        <v>300</v>
      </c>
      <c r="K21" s="14">
        <f t="shared" si="2"/>
        <v>0</v>
      </c>
      <c r="L21" s="14">
        <f t="shared" si="4"/>
        <v>0</v>
      </c>
      <c r="M21" s="14">
        <v>300</v>
      </c>
      <c r="N21" s="14"/>
      <c r="O21" s="14">
        <f t="shared" si="5"/>
        <v>0</v>
      </c>
      <c r="P21" s="16"/>
      <c r="Q21" s="16"/>
      <c r="R21" s="14"/>
      <c r="S21" s="14" t="e">
        <f t="shared" si="6"/>
        <v>#DIV/0!</v>
      </c>
      <c r="T21" s="14" t="e">
        <f t="shared" si="7"/>
        <v>#DIV/0!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 t="s">
        <v>49</v>
      </c>
      <c r="AB21" s="14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55</v>
      </c>
      <c r="B22" s="1" t="s">
        <v>40</v>
      </c>
      <c r="C22" s="1">
        <v>144</v>
      </c>
      <c r="D22" s="1">
        <v>120</v>
      </c>
      <c r="E22" s="1">
        <v>84</v>
      </c>
      <c r="F22" s="1">
        <v>160</v>
      </c>
      <c r="G22" s="6">
        <v>0.17</v>
      </c>
      <c r="H22" s="1">
        <v>180</v>
      </c>
      <c r="I22" s="1" t="s">
        <v>32</v>
      </c>
      <c r="J22" s="1">
        <v>83</v>
      </c>
      <c r="K22" s="1">
        <f t="shared" si="2"/>
        <v>1</v>
      </c>
      <c r="L22" s="1">
        <f t="shared" si="4"/>
        <v>84</v>
      </c>
      <c r="M22" s="1"/>
      <c r="N22" s="1">
        <v>0</v>
      </c>
      <c r="O22" s="1">
        <f t="shared" si="5"/>
        <v>16.8</v>
      </c>
      <c r="P22" s="5">
        <f>11*O22-N22-F22</f>
        <v>24.800000000000011</v>
      </c>
      <c r="Q22" s="5"/>
      <c r="R22" s="1"/>
      <c r="S22" s="1">
        <f t="shared" si="6"/>
        <v>11</v>
      </c>
      <c r="T22" s="1">
        <f t="shared" si="7"/>
        <v>9.5238095238095237</v>
      </c>
      <c r="U22" s="1">
        <v>18.399999999999999</v>
      </c>
      <c r="V22" s="1">
        <v>21.4</v>
      </c>
      <c r="W22" s="1">
        <v>21</v>
      </c>
      <c r="X22" s="1">
        <v>21.2</v>
      </c>
      <c r="Y22" s="1">
        <v>23.2</v>
      </c>
      <c r="Z22" s="1">
        <v>24.6</v>
      </c>
      <c r="AA22" s="1"/>
      <c r="AB22" s="1">
        <f t="shared" si="3"/>
        <v>4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0" t="s">
        <v>57</v>
      </c>
      <c r="B23" s="10" t="s">
        <v>40</v>
      </c>
      <c r="C23" s="10">
        <v>300</v>
      </c>
      <c r="D23" s="10"/>
      <c r="E23" s="10">
        <v>300</v>
      </c>
      <c r="F23" s="10"/>
      <c r="G23" s="11">
        <v>0</v>
      </c>
      <c r="H23" s="10" t="e">
        <v>#N/A</v>
      </c>
      <c r="I23" s="10" t="s">
        <v>41</v>
      </c>
      <c r="J23" s="10">
        <v>300</v>
      </c>
      <c r="K23" s="10">
        <f t="shared" si="2"/>
        <v>0</v>
      </c>
      <c r="L23" s="10">
        <f t="shared" si="4"/>
        <v>0</v>
      </c>
      <c r="M23" s="10">
        <v>300</v>
      </c>
      <c r="N23" s="10"/>
      <c r="O23" s="10">
        <f t="shared" si="5"/>
        <v>0</v>
      </c>
      <c r="P23" s="12"/>
      <c r="Q23" s="12"/>
      <c r="R23" s="10"/>
      <c r="S23" s="10" t="e">
        <f t="shared" si="6"/>
        <v>#DIV/0!</v>
      </c>
      <c r="T23" s="10" t="e">
        <f t="shared" si="7"/>
        <v>#DIV/0!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/>
      <c r="AB23" s="10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0" t="s">
        <v>58</v>
      </c>
      <c r="B24" s="10" t="s">
        <v>40</v>
      </c>
      <c r="C24" s="10">
        <v>220</v>
      </c>
      <c r="D24" s="10"/>
      <c r="E24" s="10">
        <v>220</v>
      </c>
      <c r="F24" s="10"/>
      <c r="G24" s="11">
        <v>0</v>
      </c>
      <c r="H24" s="10" t="e">
        <v>#N/A</v>
      </c>
      <c r="I24" s="10" t="s">
        <v>41</v>
      </c>
      <c r="J24" s="10">
        <v>220</v>
      </c>
      <c r="K24" s="10">
        <f t="shared" si="2"/>
        <v>0</v>
      </c>
      <c r="L24" s="10">
        <f t="shared" si="4"/>
        <v>0</v>
      </c>
      <c r="M24" s="10">
        <v>220</v>
      </c>
      <c r="N24" s="10"/>
      <c r="O24" s="10">
        <f t="shared" si="5"/>
        <v>0</v>
      </c>
      <c r="P24" s="12"/>
      <c r="Q24" s="12"/>
      <c r="R24" s="10"/>
      <c r="S24" s="10" t="e">
        <f t="shared" si="6"/>
        <v>#DIV/0!</v>
      </c>
      <c r="T24" s="10" t="e">
        <f t="shared" si="7"/>
        <v>#DIV/0!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/>
      <c r="AB24" s="10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0" t="s">
        <v>59</v>
      </c>
      <c r="B25" s="10" t="s">
        <v>40</v>
      </c>
      <c r="C25" s="10">
        <v>120</v>
      </c>
      <c r="D25" s="10"/>
      <c r="E25" s="10">
        <v>120</v>
      </c>
      <c r="F25" s="10"/>
      <c r="G25" s="11">
        <v>0</v>
      </c>
      <c r="H25" s="10" t="e">
        <v>#N/A</v>
      </c>
      <c r="I25" s="10" t="s">
        <v>41</v>
      </c>
      <c r="J25" s="10">
        <v>120</v>
      </c>
      <c r="K25" s="10">
        <f t="shared" si="2"/>
        <v>0</v>
      </c>
      <c r="L25" s="10">
        <f t="shared" si="4"/>
        <v>0</v>
      </c>
      <c r="M25" s="10">
        <v>120</v>
      </c>
      <c r="N25" s="10"/>
      <c r="O25" s="10">
        <f t="shared" si="5"/>
        <v>0</v>
      </c>
      <c r="P25" s="12"/>
      <c r="Q25" s="12"/>
      <c r="R25" s="10"/>
      <c r="S25" s="10" t="e">
        <f t="shared" si="6"/>
        <v>#DIV/0!</v>
      </c>
      <c r="T25" s="10" t="e">
        <f t="shared" si="7"/>
        <v>#DIV/0!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/>
      <c r="AB25" s="10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0" t="s">
        <v>60</v>
      </c>
      <c r="B26" s="10" t="s">
        <v>40</v>
      </c>
      <c r="C26" s="10">
        <v>172</v>
      </c>
      <c r="D26" s="10"/>
      <c r="E26" s="10">
        <v>172</v>
      </c>
      <c r="F26" s="10"/>
      <c r="G26" s="11">
        <v>0</v>
      </c>
      <c r="H26" s="10" t="e">
        <v>#N/A</v>
      </c>
      <c r="I26" s="10" t="s">
        <v>41</v>
      </c>
      <c r="J26" s="10">
        <v>172</v>
      </c>
      <c r="K26" s="10">
        <f t="shared" si="2"/>
        <v>0</v>
      </c>
      <c r="L26" s="10">
        <f t="shared" si="4"/>
        <v>0</v>
      </c>
      <c r="M26" s="10">
        <v>172</v>
      </c>
      <c r="N26" s="10"/>
      <c r="O26" s="10">
        <f t="shared" si="5"/>
        <v>0</v>
      </c>
      <c r="P26" s="12"/>
      <c r="Q26" s="12"/>
      <c r="R26" s="10"/>
      <c r="S26" s="10" t="e">
        <f t="shared" si="6"/>
        <v>#DIV/0!</v>
      </c>
      <c r="T26" s="10" t="e">
        <f t="shared" si="7"/>
        <v>#DIV/0!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/>
      <c r="AB26" s="10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0" t="s">
        <v>61</v>
      </c>
      <c r="B27" s="10" t="s">
        <v>40</v>
      </c>
      <c r="C27" s="10">
        <v>102</v>
      </c>
      <c r="D27" s="10"/>
      <c r="E27" s="10">
        <v>102</v>
      </c>
      <c r="F27" s="10"/>
      <c r="G27" s="11">
        <v>0</v>
      </c>
      <c r="H27" s="10" t="e">
        <v>#N/A</v>
      </c>
      <c r="I27" s="10" t="s">
        <v>41</v>
      </c>
      <c r="J27" s="10">
        <v>104</v>
      </c>
      <c r="K27" s="10">
        <f t="shared" si="2"/>
        <v>-2</v>
      </c>
      <c r="L27" s="10">
        <f t="shared" si="4"/>
        <v>0</v>
      </c>
      <c r="M27" s="10">
        <v>102</v>
      </c>
      <c r="N27" s="10"/>
      <c r="O27" s="10">
        <f t="shared" si="5"/>
        <v>0</v>
      </c>
      <c r="P27" s="12"/>
      <c r="Q27" s="12"/>
      <c r="R27" s="10"/>
      <c r="S27" s="10" t="e">
        <f t="shared" si="6"/>
        <v>#DIV/0!</v>
      </c>
      <c r="T27" s="10" t="e">
        <f t="shared" si="7"/>
        <v>#DIV/0!</v>
      </c>
      <c r="U27" s="10">
        <v>0</v>
      </c>
      <c r="V27" s="10">
        <v>0</v>
      </c>
      <c r="W27" s="10">
        <v>-0.2</v>
      </c>
      <c r="X27" s="10">
        <v>-0.4</v>
      </c>
      <c r="Y27" s="10">
        <v>0</v>
      </c>
      <c r="Z27" s="10">
        <v>0</v>
      </c>
      <c r="AA27" s="10"/>
      <c r="AB27" s="10">
        <f t="shared" si="3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4" t="s">
        <v>62</v>
      </c>
      <c r="B28" s="14" t="s">
        <v>40</v>
      </c>
      <c r="C28" s="14">
        <v>24</v>
      </c>
      <c r="D28" s="14"/>
      <c r="E28" s="14">
        <v>24</v>
      </c>
      <c r="F28" s="14"/>
      <c r="G28" s="15">
        <v>0</v>
      </c>
      <c r="H28" s="14" t="e">
        <v>#N/A</v>
      </c>
      <c r="I28" s="14" t="s">
        <v>32</v>
      </c>
      <c r="J28" s="14">
        <v>25</v>
      </c>
      <c r="K28" s="14">
        <f t="shared" si="2"/>
        <v>-1</v>
      </c>
      <c r="L28" s="14">
        <f t="shared" si="4"/>
        <v>0</v>
      </c>
      <c r="M28" s="14">
        <v>24</v>
      </c>
      <c r="N28" s="14"/>
      <c r="O28" s="14">
        <f t="shared" si="5"/>
        <v>0</v>
      </c>
      <c r="P28" s="16"/>
      <c r="Q28" s="16"/>
      <c r="R28" s="14"/>
      <c r="S28" s="14" t="e">
        <f t="shared" si="6"/>
        <v>#DIV/0!</v>
      </c>
      <c r="T28" s="14" t="e">
        <f t="shared" si="7"/>
        <v>#DIV/0!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 t="s">
        <v>49</v>
      </c>
      <c r="AB28" s="14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4" t="s">
        <v>63</v>
      </c>
      <c r="B29" s="14" t="s">
        <v>40</v>
      </c>
      <c r="C29" s="14">
        <v>96</v>
      </c>
      <c r="D29" s="14"/>
      <c r="E29" s="14">
        <v>96</v>
      </c>
      <c r="F29" s="14"/>
      <c r="G29" s="15">
        <v>0</v>
      </c>
      <c r="H29" s="14" t="e">
        <v>#N/A</v>
      </c>
      <c r="I29" s="14" t="s">
        <v>32</v>
      </c>
      <c r="J29" s="14">
        <v>98</v>
      </c>
      <c r="K29" s="14">
        <f t="shared" si="2"/>
        <v>-2</v>
      </c>
      <c r="L29" s="14">
        <f t="shared" si="4"/>
        <v>0</v>
      </c>
      <c r="M29" s="14">
        <v>96</v>
      </c>
      <c r="N29" s="14"/>
      <c r="O29" s="14">
        <f t="shared" si="5"/>
        <v>0</v>
      </c>
      <c r="P29" s="16"/>
      <c r="Q29" s="16"/>
      <c r="R29" s="14"/>
      <c r="S29" s="14" t="e">
        <f t="shared" si="6"/>
        <v>#DIV/0!</v>
      </c>
      <c r="T29" s="14" t="e">
        <f t="shared" si="7"/>
        <v>#DIV/0!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 t="s">
        <v>49</v>
      </c>
      <c r="AB29" s="14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64</v>
      </c>
      <c r="B30" s="1" t="s">
        <v>31</v>
      </c>
      <c r="C30" s="1">
        <v>1850.923</v>
      </c>
      <c r="D30" s="1">
        <v>2419.4119999999998</v>
      </c>
      <c r="E30" s="1">
        <v>1944.7239999999999</v>
      </c>
      <c r="F30" s="1">
        <v>1869.008</v>
      </c>
      <c r="G30" s="6">
        <v>1</v>
      </c>
      <c r="H30" s="1">
        <v>55</v>
      </c>
      <c r="I30" s="1" t="s">
        <v>32</v>
      </c>
      <c r="J30" s="1">
        <v>1840.2</v>
      </c>
      <c r="K30" s="1">
        <f t="shared" si="2"/>
        <v>104.52399999999989</v>
      </c>
      <c r="L30" s="1">
        <f t="shared" si="4"/>
        <v>1944.7239999999999</v>
      </c>
      <c r="M30" s="1"/>
      <c r="N30" s="1">
        <v>1100</v>
      </c>
      <c r="O30" s="1">
        <f t="shared" si="5"/>
        <v>388.94479999999999</v>
      </c>
      <c r="P30" s="5">
        <f t="shared" ref="P30:P31" si="9">11*O30-N30-F30</f>
        <v>1309.3847999999996</v>
      </c>
      <c r="Q30" s="5"/>
      <c r="R30" s="1"/>
      <c r="S30" s="1">
        <f t="shared" si="6"/>
        <v>11</v>
      </c>
      <c r="T30" s="1">
        <f t="shared" si="7"/>
        <v>7.6334945215876386</v>
      </c>
      <c r="U30" s="1">
        <v>446.58199999999999</v>
      </c>
      <c r="V30" s="1">
        <v>452.84640000000002</v>
      </c>
      <c r="W30" s="1">
        <v>395.49599999999998</v>
      </c>
      <c r="X30" s="1">
        <v>380.93299999999999</v>
      </c>
      <c r="Y30" s="1">
        <v>385.9504</v>
      </c>
      <c r="Z30" s="1">
        <v>413.53820000000002</v>
      </c>
      <c r="AA30" s="1"/>
      <c r="AB30" s="1">
        <f t="shared" si="3"/>
        <v>1309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65</v>
      </c>
      <c r="B31" s="1" t="s">
        <v>31</v>
      </c>
      <c r="C31" s="1">
        <v>5092.9629999999997</v>
      </c>
      <c r="D31" s="1">
        <v>2878.4009999999998</v>
      </c>
      <c r="E31" s="1">
        <v>3247.4670000000001</v>
      </c>
      <c r="F31" s="1">
        <v>4355.1019999999999</v>
      </c>
      <c r="G31" s="6">
        <v>1</v>
      </c>
      <c r="H31" s="1">
        <v>50</v>
      </c>
      <c r="I31" s="1" t="s">
        <v>32</v>
      </c>
      <c r="J31" s="1">
        <v>3235.7649999999999</v>
      </c>
      <c r="K31" s="1">
        <f t="shared" si="2"/>
        <v>11.702000000000226</v>
      </c>
      <c r="L31" s="1">
        <f t="shared" si="4"/>
        <v>3247.4670000000001</v>
      </c>
      <c r="M31" s="1"/>
      <c r="N31" s="1">
        <v>1900</v>
      </c>
      <c r="O31" s="1">
        <f t="shared" si="5"/>
        <v>649.49340000000007</v>
      </c>
      <c r="P31" s="5">
        <f t="shared" si="9"/>
        <v>889.32540000000063</v>
      </c>
      <c r="Q31" s="5"/>
      <c r="R31" s="1"/>
      <c r="S31" s="1">
        <f t="shared" si="6"/>
        <v>11</v>
      </c>
      <c r="T31" s="1">
        <f t="shared" si="7"/>
        <v>9.6307398966640765</v>
      </c>
      <c r="U31" s="1">
        <v>701.34579999999994</v>
      </c>
      <c r="V31" s="1">
        <v>694.72979999999995</v>
      </c>
      <c r="W31" s="1">
        <v>690.21119999999996</v>
      </c>
      <c r="X31" s="1">
        <v>748.51880000000006</v>
      </c>
      <c r="Y31" s="1">
        <v>655.62360000000001</v>
      </c>
      <c r="Z31" s="1">
        <v>600.91719999999998</v>
      </c>
      <c r="AA31" s="1"/>
      <c r="AB31" s="1">
        <f t="shared" si="3"/>
        <v>889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0" t="s">
        <v>66</v>
      </c>
      <c r="B32" s="10" t="s">
        <v>31</v>
      </c>
      <c r="C32" s="10">
        <v>5.29</v>
      </c>
      <c r="D32" s="10"/>
      <c r="E32" s="10">
        <v>2.64</v>
      </c>
      <c r="F32" s="10"/>
      <c r="G32" s="11">
        <v>0</v>
      </c>
      <c r="H32" s="10">
        <v>55</v>
      </c>
      <c r="I32" s="10" t="s">
        <v>41</v>
      </c>
      <c r="J32" s="10">
        <v>2.5499999999999998</v>
      </c>
      <c r="K32" s="10">
        <f t="shared" si="2"/>
        <v>9.0000000000000302E-2</v>
      </c>
      <c r="L32" s="10">
        <f t="shared" si="4"/>
        <v>2.64</v>
      </c>
      <c r="M32" s="10"/>
      <c r="N32" s="10"/>
      <c r="O32" s="10">
        <f t="shared" si="5"/>
        <v>0.52800000000000002</v>
      </c>
      <c r="P32" s="12"/>
      <c r="Q32" s="12"/>
      <c r="R32" s="10"/>
      <c r="S32" s="10">
        <f t="shared" si="6"/>
        <v>0</v>
      </c>
      <c r="T32" s="10">
        <f t="shared" si="7"/>
        <v>0</v>
      </c>
      <c r="U32" s="10">
        <v>2.4611999999999998</v>
      </c>
      <c r="V32" s="10">
        <v>4.0602</v>
      </c>
      <c r="W32" s="10">
        <v>12.549799999999999</v>
      </c>
      <c r="X32" s="10">
        <v>11.4788</v>
      </c>
      <c r="Y32" s="10">
        <v>8.7878000000000007</v>
      </c>
      <c r="Z32" s="10">
        <v>8.4407999999999994</v>
      </c>
      <c r="AA32" s="10" t="s">
        <v>67</v>
      </c>
      <c r="AB32" s="10">
        <f t="shared" si="3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68</v>
      </c>
      <c r="B33" s="1" t="s">
        <v>31</v>
      </c>
      <c r="C33" s="1">
        <v>2987.279</v>
      </c>
      <c r="D33" s="1">
        <v>3393.7510000000002</v>
      </c>
      <c r="E33" s="1">
        <v>2888.6219999999998</v>
      </c>
      <c r="F33" s="1">
        <v>2871.2150000000001</v>
      </c>
      <c r="G33" s="6">
        <v>1</v>
      </c>
      <c r="H33" s="1">
        <v>55</v>
      </c>
      <c r="I33" s="1" t="s">
        <v>32</v>
      </c>
      <c r="J33" s="1">
        <v>2736.95</v>
      </c>
      <c r="K33" s="1">
        <f t="shared" si="2"/>
        <v>151.67200000000003</v>
      </c>
      <c r="L33" s="1">
        <f t="shared" si="4"/>
        <v>2888.6219999999998</v>
      </c>
      <c r="M33" s="1"/>
      <c r="N33" s="1">
        <v>1100</v>
      </c>
      <c r="O33" s="1">
        <f t="shared" si="5"/>
        <v>577.72439999999995</v>
      </c>
      <c r="P33" s="5">
        <f>11*O33-N33-F33</f>
        <v>2383.7533999999996</v>
      </c>
      <c r="Q33" s="5"/>
      <c r="R33" s="1"/>
      <c r="S33" s="1">
        <f t="shared" si="6"/>
        <v>11</v>
      </c>
      <c r="T33" s="1">
        <f t="shared" si="7"/>
        <v>6.8738917726168403</v>
      </c>
      <c r="U33" s="1">
        <v>621.51120000000003</v>
      </c>
      <c r="V33" s="1">
        <v>653.15280000000007</v>
      </c>
      <c r="W33" s="1">
        <v>629.28620000000001</v>
      </c>
      <c r="X33" s="1">
        <v>593.61840000000007</v>
      </c>
      <c r="Y33" s="1">
        <v>549.94539999999995</v>
      </c>
      <c r="Z33" s="1">
        <v>570.37160000000006</v>
      </c>
      <c r="AA33" s="1"/>
      <c r="AB33" s="1">
        <f t="shared" si="3"/>
        <v>2384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4" t="s">
        <v>69</v>
      </c>
      <c r="B34" s="14" t="s">
        <v>31</v>
      </c>
      <c r="C34" s="14"/>
      <c r="D34" s="14"/>
      <c r="E34" s="14"/>
      <c r="F34" s="14"/>
      <c r="G34" s="15">
        <v>0</v>
      </c>
      <c r="H34" s="14">
        <v>60</v>
      </c>
      <c r="I34" s="14" t="s">
        <v>32</v>
      </c>
      <c r="J34" s="14"/>
      <c r="K34" s="14">
        <f t="shared" si="2"/>
        <v>0</v>
      </c>
      <c r="L34" s="14">
        <f t="shared" si="4"/>
        <v>0</v>
      </c>
      <c r="M34" s="14"/>
      <c r="N34" s="14"/>
      <c r="O34" s="14">
        <f t="shared" si="5"/>
        <v>0</v>
      </c>
      <c r="P34" s="16"/>
      <c r="Q34" s="16"/>
      <c r="R34" s="14"/>
      <c r="S34" s="14" t="e">
        <f t="shared" si="6"/>
        <v>#DIV/0!</v>
      </c>
      <c r="T34" s="14" t="e">
        <f t="shared" si="7"/>
        <v>#DIV/0!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 t="s">
        <v>70</v>
      </c>
      <c r="AB34" s="14">
        <f t="shared" si="3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71</v>
      </c>
      <c r="B35" s="1" t="s">
        <v>31</v>
      </c>
      <c r="C35" s="1">
        <v>7023.5860000000002</v>
      </c>
      <c r="D35" s="1">
        <v>2943.6149999999998</v>
      </c>
      <c r="E35" s="1">
        <v>4574.6450000000004</v>
      </c>
      <c r="F35" s="1">
        <v>4966.8490000000002</v>
      </c>
      <c r="G35" s="6">
        <v>1</v>
      </c>
      <c r="H35" s="1">
        <v>60</v>
      </c>
      <c r="I35" s="1" t="s">
        <v>32</v>
      </c>
      <c r="J35" s="1">
        <v>4488.5780000000004</v>
      </c>
      <c r="K35" s="1">
        <f t="shared" si="2"/>
        <v>86.067000000000007</v>
      </c>
      <c r="L35" s="1">
        <f t="shared" si="4"/>
        <v>4574.6450000000004</v>
      </c>
      <c r="M35" s="1"/>
      <c r="N35" s="1">
        <v>2300</v>
      </c>
      <c r="O35" s="1">
        <f t="shared" si="5"/>
        <v>914.92900000000009</v>
      </c>
      <c r="P35" s="5">
        <f>11*O35-N35-F35</f>
        <v>2797.3700000000008</v>
      </c>
      <c r="Q35" s="5"/>
      <c r="R35" s="1"/>
      <c r="S35" s="1">
        <f t="shared" si="6"/>
        <v>11</v>
      </c>
      <c r="T35" s="1">
        <f t="shared" si="7"/>
        <v>7.9425277808441956</v>
      </c>
      <c r="U35" s="1">
        <v>819.21640000000002</v>
      </c>
      <c r="V35" s="1">
        <v>831.64660000000003</v>
      </c>
      <c r="W35" s="1">
        <v>1062.8136</v>
      </c>
      <c r="X35" s="1">
        <v>956.01659999999993</v>
      </c>
      <c r="Y35" s="1">
        <v>945.92060000000004</v>
      </c>
      <c r="Z35" s="1">
        <v>921.44820000000004</v>
      </c>
      <c r="AA35" s="1"/>
      <c r="AB35" s="1">
        <f t="shared" si="3"/>
        <v>2797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4" t="s">
        <v>72</v>
      </c>
      <c r="B36" s="14" t="s">
        <v>31</v>
      </c>
      <c r="C36" s="14"/>
      <c r="D36" s="14"/>
      <c r="E36" s="14">
        <v>-0.89</v>
      </c>
      <c r="F36" s="14"/>
      <c r="G36" s="15">
        <v>0</v>
      </c>
      <c r="H36" s="14">
        <v>50</v>
      </c>
      <c r="I36" s="14" t="s">
        <v>32</v>
      </c>
      <c r="J36" s="14">
        <v>2.4</v>
      </c>
      <c r="K36" s="14">
        <f t="shared" si="2"/>
        <v>-3.29</v>
      </c>
      <c r="L36" s="14">
        <f t="shared" si="4"/>
        <v>-0.89</v>
      </c>
      <c r="M36" s="14"/>
      <c r="N36" s="14"/>
      <c r="O36" s="14">
        <f t="shared" si="5"/>
        <v>-0.17799999999999999</v>
      </c>
      <c r="P36" s="16"/>
      <c r="Q36" s="16"/>
      <c r="R36" s="14"/>
      <c r="S36" s="14">
        <f t="shared" si="6"/>
        <v>0</v>
      </c>
      <c r="T36" s="14">
        <f t="shared" si="7"/>
        <v>0</v>
      </c>
      <c r="U36" s="14">
        <v>-0.52300000000000002</v>
      </c>
      <c r="V36" s="14">
        <v>-0.34699999999999998</v>
      </c>
      <c r="W36" s="14">
        <v>26.457599999999999</v>
      </c>
      <c r="X36" s="14">
        <v>35.245800000000003</v>
      </c>
      <c r="Y36" s="14">
        <v>32.031599999999997</v>
      </c>
      <c r="Z36" s="14">
        <v>33.466000000000001</v>
      </c>
      <c r="AA36" s="14" t="s">
        <v>49</v>
      </c>
      <c r="AB36" s="14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73</v>
      </c>
      <c r="B37" s="1" t="s">
        <v>31</v>
      </c>
      <c r="C37" s="1">
        <v>2359.5650000000001</v>
      </c>
      <c r="D37" s="1">
        <v>2713.3989999999999</v>
      </c>
      <c r="E37" s="1">
        <v>2439.3580000000002</v>
      </c>
      <c r="F37" s="1">
        <v>2154.7840000000001</v>
      </c>
      <c r="G37" s="6">
        <v>1</v>
      </c>
      <c r="H37" s="1">
        <v>55</v>
      </c>
      <c r="I37" s="1" t="s">
        <v>32</v>
      </c>
      <c r="J37" s="1">
        <v>2300.23</v>
      </c>
      <c r="K37" s="1">
        <f t="shared" si="2"/>
        <v>139.12800000000016</v>
      </c>
      <c r="L37" s="1">
        <f t="shared" si="4"/>
        <v>2439.3580000000002</v>
      </c>
      <c r="M37" s="1"/>
      <c r="N37" s="1">
        <v>1100</v>
      </c>
      <c r="O37" s="1">
        <f t="shared" si="5"/>
        <v>487.87160000000006</v>
      </c>
      <c r="P37" s="5">
        <f t="shared" ref="P37:P42" si="10">11*O37-N37-F37</f>
        <v>2111.8036000000006</v>
      </c>
      <c r="Q37" s="5"/>
      <c r="R37" s="1"/>
      <c r="S37" s="1">
        <f t="shared" si="6"/>
        <v>11</v>
      </c>
      <c r="T37" s="1">
        <f t="shared" si="7"/>
        <v>6.6713946866347618</v>
      </c>
      <c r="U37" s="1">
        <v>521.13499999999999</v>
      </c>
      <c r="V37" s="1">
        <v>530.73580000000004</v>
      </c>
      <c r="W37" s="1">
        <v>487.87520000000012</v>
      </c>
      <c r="X37" s="1">
        <v>466.88580000000002</v>
      </c>
      <c r="Y37" s="1">
        <v>440.75400000000002</v>
      </c>
      <c r="Z37" s="1">
        <v>453.20780000000002</v>
      </c>
      <c r="AA37" s="1"/>
      <c r="AB37" s="1">
        <f t="shared" si="3"/>
        <v>2112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74</v>
      </c>
      <c r="B38" s="1" t="s">
        <v>31</v>
      </c>
      <c r="C38" s="1">
        <v>4688.9040000000005</v>
      </c>
      <c r="D38" s="1">
        <v>3576.21</v>
      </c>
      <c r="E38" s="1">
        <v>2710.9839999999999</v>
      </c>
      <c r="F38" s="1">
        <v>5305.3190000000004</v>
      </c>
      <c r="G38" s="6">
        <v>1</v>
      </c>
      <c r="H38" s="1">
        <v>60</v>
      </c>
      <c r="I38" s="1" t="s">
        <v>32</v>
      </c>
      <c r="J38" s="1">
        <v>2648.77</v>
      </c>
      <c r="K38" s="1">
        <f t="shared" ref="K38:K68" si="11">E38-J38</f>
        <v>62.213999999999942</v>
      </c>
      <c r="L38" s="1">
        <f t="shared" si="4"/>
        <v>2710.9839999999999</v>
      </c>
      <c r="M38" s="1"/>
      <c r="N38" s="1">
        <v>1800</v>
      </c>
      <c r="O38" s="1">
        <f t="shared" si="5"/>
        <v>542.19679999999994</v>
      </c>
      <c r="P38" s="5"/>
      <c r="Q38" s="5"/>
      <c r="R38" s="1"/>
      <c r="S38" s="1">
        <f t="shared" si="6"/>
        <v>13.104686342671151</v>
      </c>
      <c r="T38" s="1">
        <f t="shared" si="7"/>
        <v>13.104686342671151</v>
      </c>
      <c r="U38" s="1">
        <v>720.66520000000003</v>
      </c>
      <c r="V38" s="1">
        <v>726.63699999999994</v>
      </c>
      <c r="W38" s="1">
        <v>710.76220000000001</v>
      </c>
      <c r="X38" s="1">
        <v>732.68119999999999</v>
      </c>
      <c r="Y38" s="1">
        <v>626.00600000000009</v>
      </c>
      <c r="Z38" s="1">
        <v>613.11680000000001</v>
      </c>
      <c r="AA38" s="1"/>
      <c r="AB38" s="1">
        <f t="shared" ref="AB38:AB69" si="12">ROUND(P38*G38,0)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75</v>
      </c>
      <c r="B39" s="1" t="s">
        <v>31</v>
      </c>
      <c r="C39" s="1">
        <v>901.02499999999998</v>
      </c>
      <c r="D39" s="1">
        <v>3406.8069999999998</v>
      </c>
      <c r="E39" s="1">
        <v>1596.066</v>
      </c>
      <c r="F39" s="1">
        <v>2489.7179999999998</v>
      </c>
      <c r="G39" s="6">
        <v>1</v>
      </c>
      <c r="H39" s="1">
        <v>60</v>
      </c>
      <c r="I39" s="1" t="s">
        <v>32</v>
      </c>
      <c r="J39" s="1">
        <v>1556.01</v>
      </c>
      <c r="K39" s="1">
        <f t="shared" si="11"/>
        <v>40.05600000000004</v>
      </c>
      <c r="L39" s="1">
        <f t="shared" si="4"/>
        <v>1596.066</v>
      </c>
      <c r="M39" s="1"/>
      <c r="N39" s="1">
        <v>1300</v>
      </c>
      <c r="O39" s="1">
        <f t="shared" si="5"/>
        <v>319.21320000000003</v>
      </c>
      <c r="P39" s="5"/>
      <c r="Q39" s="5"/>
      <c r="R39" s="1"/>
      <c r="S39" s="1">
        <f t="shared" si="6"/>
        <v>11.872059175497753</v>
      </c>
      <c r="T39" s="1">
        <f t="shared" si="7"/>
        <v>11.872059175497753</v>
      </c>
      <c r="U39" s="1">
        <v>371.15379999999999</v>
      </c>
      <c r="V39" s="1">
        <v>369.15679999999998</v>
      </c>
      <c r="W39" s="1">
        <v>355.52719999999999</v>
      </c>
      <c r="X39" s="1">
        <v>300.80419999999998</v>
      </c>
      <c r="Y39" s="1">
        <v>258.14</v>
      </c>
      <c r="Z39" s="1">
        <v>312.51900000000001</v>
      </c>
      <c r="AA39" s="1"/>
      <c r="AB39" s="1">
        <f t="shared" si="12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76</v>
      </c>
      <c r="B40" s="1" t="s">
        <v>31</v>
      </c>
      <c r="C40" s="1">
        <v>437.226</v>
      </c>
      <c r="D40" s="1">
        <v>790.63099999999997</v>
      </c>
      <c r="E40" s="1">
        <v>385.57499999999999</v>
      </c>
      <c r="F40" s="1">
        <v>721.11500000000001</v>
      </c>
      <c r="G40" s="6">
        <v>1</v>
      </c>
      <c r="H40" s="1">
        <v>60</v>
      </c>
      <c r="I40" s="1" t="s">
        <v>32</v>
      </c>
      <c r="J40" s="1">
        <v>362.4</v>
      </c>
      <c r="K40" s="1">
        <f t="shared" si="11"/>
        <v>23.175000000000011</v>
      </c>
      <c r="L40" s="1">
        <f t="shared" si="4"/>
        <v>385.57499999999999</v>
      </c>
      <c r="M40" s="1"/>
      <c r="N40" s="1">
        <v>360</v>
      </c>
      <c r="O40" s="1">
        <f t="shared" si="5"/>
        <v>77.114999999999995</v>
      </c>
      <c r="P40" s="5"/>
      <c r="Q40" s="5"/>
      <c r="R40" s="1"/>
      <c r="S40" s="1">
        <f t="shared" si="6"/>
        <v>14.019516306814499</v>
      </c>
      <c r="T40" s="1">
        <f t="shared" si="7"/>
        <v>14.019516306814499</v>
      </c>
      <c r="U40" s="1">
        <v>109.23560000000001</v>
      </c>
      <c r="V40" s="1">
        <v>107.2714</v>
      </c>
      <c r="W40" s="1">
        <v>77.240800000000007</v>
      </c>
      <c r="X40" s="1">
        <v>75.771600000000007</v>
      </c>
      <c r="Y40" s="1">
        <v>83.9482</v>
      </c>
      <c r="Z40" s="1">
        <v>88.519800000000004</v>
      </c>
      <c r="AA40" s="1"/>
      <c r="AB40" s="1">
        <f t="shared" si="12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77</v>
      </c>
      <c r="B41" s="1" t="s">
        <v>31</v>
      </c>
      <c r="C41" s="1">
        <v>1261.18</v>
      </c>
      <c r="D41" s="1">
        <v>1074.29</v>
      </c>
      <c r="E41" s="1">
        <v>1057.925</v>
      </c>
      <c r="F41" s="1">
        <v>1096.2660000000001</v>
      </c>
      <c r="G41" s="6">
        <v>1</v>
      </c>
      <c r="H41" s="1">
        <v>60</v>
      </c>
      <c r="I41" s="1" t="s">
        <v>32</v>
      </c>
      <c r="J41" s="1">
        <v>992.8</v>
      </c>
      <c r="K41" s="1">
        <f t="shared" si="11"/>
        <v>65.125</v>
      </c>
      <c r="L41" s="1">
        <f t="shared" si="4"/>
        <v>1057.925</v>
      </c>
      <c r="M41" s="1"/>
      <c r="N41" s="1">
        <v>550</v>
      </c>
      <c r="O41" s="1">
        <f t="shared" si="5"/>
        <v>211.58499999999998</v>
      </c>
      <c r="P41" s="5">
        <f t="shared" si="10"/>
        <v>681.16899999999987</v>
      </c>
      <c r="Q41" s="5"/>
      <c r="R41" s="1"/>
      <c r="S41" s="1">
        <f t="shared" si="6"/>
        <v>11</v>
      </c>
      <c r="T41" s="1">
        <f t="shared" si="7"/>
        <v>7.7806366235791771</v>
      </c>
      <c r="U41" s="1">
        <v>222.41239999999999</v>
      </c>
      <c r="V41" s="1">
        <v>221.18639999999999</v>
      </c>
      <c r="W41" s="1">
        <v>212.685</v>
      </c>
      <c r="X41" s="1">
        <v>208.7988</v>
      </c>
      <c r="Y41" s="1">
        <v>185.14160000000001</v>
      </c>
      <c r="Z41" s="1">
        <v>192.1618</v>
      </c>
      <c r="AA41" s="1"/>
      <c r="AB41" s="1">
        <f t="shared" si="12"/>
        <v>681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78</v>
      </c>
      <c r="B42" s="1" t="s">
        <v>31</v>
      </c>
      <c r="C42" s="1">
        <v>1871.1179999999999</v>
      </c>
      <c r="D42" s="1">
        <v>1666.3510000000001</v>
      </c>
      <c r="E42" s="1">
        <v>1648.5170000000001</v>
      </c>
      <c r="F42" s="1">
        <v>1493.4580000000001</v>
      </c>
      <c r="G42" s="6">
        <v>1</v>
      </c>
      <c r="H42" s="1">
        <v>60</v>
      </c>
      <c r="I42" s="1" t="s">
        <v>32</v>
      </c>
      <c r="J42" s="1">
        <v>1555.375</v>
      </c>
      <c r="K42" s="1">
        <f t="shared" si="11"/>
        <v>93.142000000000053</v>
      </c>
      <c r="L42" s="1">
        <f t="shared" si="4"/>
        <v>1648.5170000000001</v>
      </c>
      <c r="M42" s="1"/>
      <c r="N42" s="1">
        <v>1100</v>
      </c>
      <c r="O42" s="1">
        <f t="shared" si="5"/>
        <v>329.70339999999999</v>
      </c>
      <c r="P42" s="5">
        <f t="shared" si="10"/>
        <v>1033.2793999999999</v>
      </c>
      <c r="Q42" s="5"/>
      <c r="R42" s="1"/>
      <c r="S42" s="1">
        <f t="shared" si="6"/>
        <v>11</v>
      </c>
      <c r="T42" s="1">
        <f t="shared" si="7"/>
        <v>7.8660335319562984</v>
      </c>
      <c r="U42" s="1">
        <v>387.25619999999998</v>
      </c>
      <c r="V42" s="1">
        <v>392.31959999999998</v>
      </c>
      <c r="W42" s="1">
        <v>333.97039999999998</v>
      </c>
      <c r="X42" s="1">
        <v>328.66860000000003</v>
      </c>
      <c r="Y42" s="1">
        <v>331.95600000000002</v>
      </c>
      <c r="Z42" s="1">
        <v>353.18099999999998</v>
      </c>
      <c r="AA42" s="1"/>
      <c r="AB42" s="1">
        <f t="shared" si="12"/>
        <v>1033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79</v>
      </c>
      <c r="B43" s="1" t="s">
        <v>31</v>
      </c>
      <c r="C43" s="1">
        <v>48.393000000000001</v>
      </c>
      <c r="D43" s="1">
        <v>156.85900000000001</v>
      </c>
      <c r="E43" s="1">
        <v>36.917999999999999</v>
      </c>
      <c r="F43" s="1">
        <v>153.38800000000001</v>
      </c>
      <c r="G43" s="6">
        <v>1</v>
      </c>
      <c r="H43" s="1">
        <v>35</v>
      </c>
      <c r="I43" s="1" t="s">
        <v>32</v>
      </c>
      <c r="J43" s="1">
        <v>44.7</v>
      </c>
      <c r="K43" s="1">
        <f t="shared" si="11"/>
        <v>-7.7820000000000036</v>
      </c>
      <c r="L43" s="1">
        <f t="shared" si="4"/>
        <v>36.917999999999999</v>
      </c>
      <c r="M43" s="1"/>
      <c r="N43" s="1">
        <v>0</v>
      </c>
      <c r="O43" s="1">
        <f t="shared" si="5"/>
        <v>7.3835999999999995</v>
      </c>
      <c r="P43" s="5"/>
      <c r="Q43" s="5"/>
      <c r="R43" s="1"/>
      <c r="S43" s="1">
        <f t="shared" si="6"/>
        <v>20.774148112032073</v>
      </c>
      <c r="T43" s="1">
        <f t="shared" si="7"/>
        <v>20.774148112032073</v>
      </c>
      <c r="U43" s="1">
        <v>10.395</v>
      </c>
      <c r="V43" s="1">
        <v>14.138999999999999</v>
      </c>
      <c r="W43" s="1">
        <v>12.765000000000001</v>
      </c>
      <c r="X43" s="1">
        <v>10.0054</v>
      </c>
      <c r="Y43" s="1">
        <v>8.3445999999999998</v>
      </c>
      <c r="Z43" s="1">
        <v>10.543799999999999</v>
      </c>
      <c r="AA43" s="1"/>
      <c r="AB43" s="1">
        <f t="shared" si="12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4" t="s">
        <v>80</v>
      </c>
      <c r="B44" s="14" t="s">
        <v>31</v>
      </c>
      <c r="C44" s="14"/>
      <c r="D44" s="14"/>
      <c r="E44" s="14"/>
      <c r="F44" s="14"/>
      <c r="G44" s="15">
        <v>0</v>
      </c>
      <c r="H44" s="14" t="e">
        <v>#N/A</v>
      </c>
      <c r="I44" s="14" t="s">
        <v>32</v>
      </c>
      <c r="J44" s="14"/>
      <c r="K44" s="14">
        <f t="shared" si="11"/>
        <v>0</v>
      </c>
      <c r="L44" s="14">
        <f t="shared" si="4"/>
        <v>0</v>
      </c>
      <c r="M44" s="14"/>
      <c r="N44" s="14"/>
      <c r="O44" s="14">
        <f t="shared" si="5"/>
        <v>0</v>
      </c>
      <c r="P44" s="16"/>
      <c r="Q44" s="16"/>
      <c r="R44" s="14"/>
      <c r="S44" s="14" t="e">
        <f t="shared" si="6"/>
        <v>#DIV/0!</v>
      </c>
      <c r="T44" s="14" t="e">
        <f t="shared" si="7"/>
        <v>#DIV/0!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 t="s">
        <v>49</v>
      </c>
      <c r="AB44" s="14">
        <f t="shared" si="12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4" t="s">
        <v>81</v>
      </c>
      <c r="B45" s="14" t="s">
        <v>31</v>
      </c>
      <c r="C45" s="14">
        <v>307.29700000000003</v>
      </c>
      <c r="D45" s="14"/>
      <c r="E45" s="14">
        <v>304.58199999999999</v>
      </c>
      <c r="F45" s="14"/>
      <c r="G45" s="15">
        <v>0</v>
      </c>
      <c r="H45" s="14">
        <v>30</v>
      </c>
      <c r="I45" s="14" t="s">
        <v>32</v>
      </c>
      <c r="J45" s="14">
        <v>333.59699999999998</v>
      </c>
      <c r="K45" s="14">
        <f t="shared" si="11"/>
        <v>-29.014999999999986</v>
      </c>
      <c r="L45" s="14">
        <f t="shared" si="4"/>
        <v>-2.7150000000000318</v>
      </c>
      <c r="M45" s="14">
        <v>307.29700000000003</v>
      </c>
      <c r="N45" s="14"/>
      <c r="O45" s="14">
        <f t="shared" si="5"/>
        <v>-0.54300000000000637</v>
      </c>
      <c r="P45" s="16"/>
      <c r="Q45" s="16"/>
      <c r="R45" s="14"/>
      <c r="S45" s="14">
        <f t="shared" si="6"/>
        <v>0</v>
      </c>
      <c r="T45" s="14">
        <f t="shared" si="7"/>
        <v>0</v>
      </c>
      <c r="U45" s="14">
        <v>-0.22</v>
      </c>
      <c r="V45" s="14">
        <v>-0.249</v>
      </c>
      <c r="W45" s="14">
        <v>-0.40499999999999547</v>
      </c>
      <c r="X45" s="14">
        <v>-0.22799999999999729</v>
      </c>
      <c r="Y45" s="14">
        <v>0</v>
      </c>
      <c r="Z45" s="14">
        <v>-0.23480000000000001</v>
      </c>
      <c r="AA45" s="14" t="s">
        <v>49</v>
      </c>
      <c r="AB45" s="14">
        <f t="shared" si="12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82</v>
      </c>
      <c r="B46" s="1" t="s">
        <v>31</v>
      </c>
      <c r="C46" s="1">
        <v>615.78899999999999</v>
      </c>
      <c r="D46" s="1">
        <v>298.72800000000001</v>
      </c>
      <c r="E46" s="1">
        <v>434.81099999999998</v>
      </c>
      <c r="F46" s="1">
        <v>366.81599999999997</v>
      </c>
      <c r="G46" s="6">
        <v>1</v>
      </c>
      <c r="H46" s="1">
        <v>30</v>
      </c>
      <c r="I46" s="1" t="s">
        <v>32</v>
      </c>
      <c r="J46" s="1">
        <v>464.68</v>
      </c>
      <c r="K46" s="1">
        <f t="shared" si="11"/>
        <v>-29.869000000000028</v>
      </c>
      <c r="L46" s="1">
        <f t="shared" si="4"/>
        <v>434.81099999999998</v>
      </c>
      <c r="M46" s="1"/>
      <c r="N46" s="1">
        <v>327.08279999999991</v>
      </c>
      <c r="O46" s="1">
        <f t="shared" si="5"/>
        <v>86.962199999999996</v>
      </c>
      <c r="P46" s="5">
        <f>10*O46-N46-F46</f>
        <v>175.72320000000008</v>
      </c>
      <c r="Q46" s="5"/>
      <c r="R46" s="1"/>
      <c r="S46" s="1">
        <f t="shared" si="6"/>
        <v>10.000000000000002</v>
      </c>
      <c r="T46" s="1">
        <f t="shared" si="7"/>
        <v>7.9793151507206579</v>
      </c>
      <c r="U46" s="1">
        <v>94.933799999999991</v>
      </c>
      <c r="V46" s="1">
        <v>74.436000000000007</v>
      </c>
      <c r="W46" s="1">
        <v>69.044200000000004</v>
      </c>
      <c r="X46" s="1">
        <v>87.503200000000007</v>
      </c>
      <c r="Y46" s="1">
        <v>72.237800000000007</v>
      </c>
      <c r="Z46" s="1">
        <v>75.917000000000002</v>
      </c>
      <c r="AA46" s="1"/>
      <c r="AB46" s="1">
        <f t="shared" si="12"/>
        <v>176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4" t="s">
        <v>83</v>
      </c>
      <c r="B47" s="14" t="s">
        <v>31</v>
      </c>
      <c r="C47" s="14"/>
      <c r="D47" s="14"/>
      <c r="E47" s="14"/>
      <c r="F47" s="14"/>
      <c r="G47" s="15">
        <v>0</v>
      </c>
      <c r="H47" s="14" t="e">
        <v>#N/A</v>
      </c>
      <c r="I47" s="14" t="s">
        <v>32</v>
      </c>
      <c r="J47" s="14"/>
      <c r="K47" s="14">
        <f t="shared" si="11"/>
        <v>0</v>
      </c>
      <c r="L47" s="14">
        <f t="shared" si="4"/>
        <v>0</v>
      </c>
      <c r="M47" s="14"/>
      <c r="N47" s="14"/>
      <c r="O47" s="14">
        <f t="shared" si="5"/>
        <v>0</v>
      </c>
      <c r="P47" s="16"/>
      <c r="Q47" s="16"/>
      <c r="R47" s="14"/>
      <c r="S47" s="14" t="e">
        <f t="shared" si="6"/>
        <v>#DIV/0!</v>
      </c>
      <c r="T47" s="14" t="e">
        <f t="shared" si="7"/>
        <v>#DIV/0!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 t="s">
        <v>49</v>
      </c>
      <c r="AB47" s="14">
        <f t="shared" si="12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84</v>
      </c>
      <c r="B48" s="1" t="s">
        <v>31</v>
      </c>
      <c r="C48" s="1">
        <v>3564.373</v>
      </c>
      <c r="D48" s="1">
        <v>5432.7389999999996</v>
      </c>
      <c r="E48" s="1">
        <v>4347.0339999999997</v>
      </c>
      <c r="F48" s="1">
        <v>3958.7809999999999</v>
      </c>
      <c r="G48" s="6">
        <v>1</v>
      </c>
      <c r="H48" s="1">
        <v>40</v>
      </c>
      <c r="I48" s="1" t="s">
        <v>32</v>
      </c>
      <c r="J48" s="1">
        <v>4274.7610000000004</v>
      </c>
      <c r="K48" s="1">
        <f t="shared" si="11"/>
        <v>72.272999999999229</v>
      </c>
      <c r="L48" s="1">
        <f t="shared" si="4"/>
        <v>4347.0339999999997</v>
      </c>
      <c r="M48" s="1"/>
      <c r="N48" s="1">
        <v>2200</v>
      </c>
      <c r="O48" s="1">
        <f t="shared" si="5"/>
        <v>869.40679999999998</v>
      </c>
      <c r="P48" s="5">
        <f>11*O48-N48-F48</f>
        <v>3404.6938</v>
      </c>
      <c r="Q48" s="5"/>
      <c r="R48" s="1"/>
      <c r="S48" s="1">
        <f t="shared" si="6"/>
        <v>11</v>
      </c>
      <c r="T48" s="1">
        <f t="shared" si="7"/>
        <v>7.0838886928420619</v>
      </c>
      <c r="U48" s="1">
        <v>923.47440000000006</v>
      </c>
      <c r="V48" s="1">
        <v>925.41599999999994</v>
      </c>
      <c r="W48" s="1">
        <v>814.51840000000004</v>
      </c>
      <c r="X48" s="1">
        <v>827.13179999999988</v>
      </c>
      <c r="Y48" s="1">
        <v>637.89160000000004</v>
      </c>
      <c r="Z48" s="1">
        <v>647.23059999999998</v>
      </c>
      <c r="AA48" s="1"/>
      <c r="AB48" s="1">
        <f t="shared" si="12"/>
        <v>3405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4" t="s">
        <v>85</v>
      </c>
      <c r="B49" s="14" t="s">
        <v>31</v>
      </c>
      <c r="C49" s="14"/>
      <c r="D49" s="14"/>
      <c r="E49" s="14"/>
      <c r="F49" s="14"/>
      <c r="G49" s="15">
        <v>0</v>
      </c>
      <c r="H49" s="14">
        <v>35</v>
      </c>
      <c r="I49" s="14" t="s">
        <v>32</v>
      </c>
      <c r="J49" s="14"/>
      <c r="K49" s="14">
        <f t="shared" si="11"/>
        <v>0</v>
      </c>
      <c r="L49" s="14">
        <f t="shared" si="4"/>
        <v>0</v>
      </c>
      <c r="M49" s="14"/>
      <c r="N49" s="14"/>
      <c r="O49" s="14">
        <f t="shared" si="5"/>
        <v>0</v>
      </c>
      <c r="P49" s="16"/>
      <c r="Q49" s="16"/>
      <c r="R49" s="14"/>
      <c r="S49" s="14" t="e">
        <f t="shared" si="6"/>
        <v>#DIV/0!</v>
      </c>
      <c r="T49" s="14" t="e">
        <f t="shared" si="7"/>
        <v>#DIV/0!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 t="s">
        <v>49</v>
      </c>
      <c r="AB49" s="14">
        <f t="shared" si="12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86</v>
      </c>
      <c r="B50" s="1" t="s">
        <v>31</v>
      </c>
      <c r="C50" s="1">
        <v>42.125999999999998</v>
      </c>
      <c r="D50" s="1"/>
      <c r="E50" s="1">
        <v>26.785</v>
      </c>
      <c r="F50" s="1">
        <v>6.3929999999999998</v>
      </c>
      <c r="G50" s="6">
        <v>1</v>
      </c>
      <c r="H50" s="1" t="e">
        <v>#N/A</v>
      </c>
      <c r="I50" s="1" t="s">
        <v>32</v>
      </c>
      <c r="J50" s="1">
        <v>27.6</v>
      </c>
      <c r="K50" s="1">
        <f t="shared" si="11"/>
        <v>-0.81500000000000128</v>
      </c>
      <c r="L50" s="1">
        <f t="shared" si="4"/>
        <v>26.785</v>
      </c>
      <c r="M50" s="1"/>
      <c r="N50" s="1">
        <v>12</v>
      </c>
      <c r="O50" s="1">
        <f t="shared" si="5"/>
        <v>5.3570000000000002</v>
      </c>
      <c r="P50" s="5">
        <f>10*O50-N50-F50</f>
        <v>35.177</v>
      </c>
      <c r="Q50" s="5"/>
      <c r="R50" s="1"/>
      <c r="S50" s="1">
        <f t="shared" si="6"/>
        <v>10</v>
      </c>
      <c r="T50" s="1">
        <f t="shared" si="7"/>
        <v>3.4334515587082324</v>
      </c>
      <c r="U50" s="1">
        <v>5.3572000000000006</v>
      </c>
      <c r="V50" s="1">
        <v>4.8513999999999999</v>
      </c>
      <c r="W50" s="1">
        <v>1.6288</v>
      </c>
      <c r="X50" s="1">
        <v>3.8028</v>
      </c>
      <c r="Y50" s="1">
        <v>3.2706</v>
      </c>
      <c r="Z50" s="1">
        <v>1.0966</v>
      </c>
      <c r="AA50" s="1" t="s">
        <v>53</v>
      </c>
      <c r="AB50" s="1">
        <f t="shared" si="12"/>
        <v>35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4" t="s">
        <v>87</v>
      </c>
      <c r="B51" s="14" t="s">
        <v>31</v>
      </c>
      <c r="C51" s="14"/>
      <c r="D51" s="14"/>
      <c r="E51" s="14"/>
      <c r="F51" s="14"/>
      <c r="G51" s="15">
        <v>0</v>
      </c>
      <c r="H51" s="14" t="e">
        <v>#N/A</v>
      </c>
      <c r="I51" s="14" t="s">
        <v>32</v>
      </c>
      <c r="J51" s="14"/>
      <c r="K51" s="14">
        <f t="shared" si="11"/>
        <v>0</v>
      </c>
      <c r="L51" s="14">
        <f t="shared" si="4"/>
        <v>0</v>
      </c>
      <c r="M51" s="14"/>
      <c r="N51" s="14"/>
      <c r="O51" s="14">
        <f t="shared" si="5"/>
        <v>0</v>
      </c>
      <c r="P51" s="16"/>
      <c r="Q51" s="16"/>
      <c r="R51" s="14"/>
      <c r="S51" s="14" t="e">
        <f t="shared" si="6"/>
        <v>#DIV/0!</v>
      </c>
      <c r="T51" s="14" t="e">
        <f t="shared" si="7"/>
        <v>#DIV/0!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 t="s">
        <v>49</v>
      </c>
      <c r="AB51" s="14">
        <f t="shared" si="12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0" t="s">
        <v>88</v>
      </c>
      <c r="B52" s="10" t="s">
        <v>31</v>
      </c>
      <c r="C52" s="10"/>
      <c r="D52" s="13">
        <v>43.234000000000002</v>
      </c>
      <c r="E52" s="19">
        <v>10.006</v>
      </c>
      <c r="F52" s="19">
        <v>20.939</v>
      </c>
      <c r="G52" s="11">
        <v>0</v>
      </c>
      <c r="H52" s="10" t="e">
        <v>#N/A</v>
      </c>
      <c r="I52" s="10" t="s">
        <v>41</v>
      </c>
      <c r="J52" s="10">
        <v>9.25</v>
      </c>
      <c r="K52" s="10">
        <f t="shared" si="11"/>
        <v>0.75600000000000023</v>
      </c>
      <c r="L52" s="10">
        <f t="shared" si="4"/>
        <v>10.006</v>
      </c>
      <c r="M52" s="10"/>
      <c r="N52" s="10"/>
      <c r="O52" s="10">
        <f t="shared" si="5"/>
        <v>2.0011999999999999</v>
      </c>
      <c r="P52" s="12"/>
      <c r="Q52" s="12"/>
      <c r="R52" s="10"/>
      <c r="S52" s="10">
        <f t="shared" si="6"/>
        <v>10.463222066759945</v>
      </c>
      <c r="T52" s="10">
        <f t="shared" si="7"/>
        <v>10.463222066759945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7" t="s">
        <v>164</v>
      </c>
      <c r="AB52" s="10">
        <f t="shared" si="12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4" t="s">
        <v>89</v>
      </c>
      <c r="B53" s="14" t="s">
        <v>31</v>
      </c>
      <c r="C53" s="14">
        <v>26.635999999999999</v>
      </c>
      <c r="D53" s="14">
        <v>2.9000000000000001E-2</v>
      </c>
      <c r="E53" s="14">
        <v>14.164</v>
      </c>
      <c r="F53" s="14">
        <v>7.8470000000000004</v>
      </c>
      <c r="G53" s="15">
        <v>0</v>
      </c>
      <c r="H53" s="14">
        <v>45</v>
      </c>
      <c r="I53" s="14" t="s">
        <v>32</v>
      </c>
      <c r="J53" s="14">
        <v>15.2</v>
      </c>
      <c r="K53" s="14">
        <f t="shared" si="11"/>
        <v>-1.0359999999999996</v>
      </c>
      <c r="L53" s="14">
        <f t="shared" si="4"/>
        <v>14.164</v>
      </c>
      <c r="M53" s="14"/>
      <c r="N53" s="14"/>
      <c r="O53" s="14">
        <f t="shared" si="5"/>
        <v>2.8327999999999998</v>
      </c>
      <c r="P53" s="16"/>
      <c r="Q53" s="16"/>
      <c r="R53" s="14"/>
      <c r="S53" s="14">
        <f t="shared" si="6"/>
        <v>2.7700508330979954</v>
      </c>
      <c r="T53" s="14">
        <f t="shared" si="7"/>
        <v>2.7700508330979954</v>
      </c>
      <c r="U53" s="14">
        <v>6.1896000000000004</v>
      </c>
      <c r="V53" s="14">
        <v>6.3252000000000006</v>
      </c>
      <c r="W53" s="14">
        <v>4.7101999999999986</v>
      </c>
      <c r="X53" s="14">
        <v>5.2976000000000001</v>
      </c>
      <c r="Y53" s="14">
        <v>6.1536</v>
      </c>
      <c r="Z53" s="14">
        <v>7.1449999999999996</v>
      </c>
      <c r="AA53" s="14" t="s">
        <v>49</v>
      </c>
      <c r="AB53" s="14">
        <f t="shared" si="12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90</v>
      </c>
      <c r="B54" s="1" t="s">
        <v>31</v>
      </c>
      <c r="C54" s="1">
        <v>90.031000000000006</v>
      </c>
      <c r="D54" s="1">
        <v>128.92599999999999</v>
      </c>
      <c r="E54" s="1">
        <v>49.475000000000001</v>
      </c>
      <c r="F54" s="1">
        <v>144.548</v>
      </c>
      <c r="G54" s="6">
        <v>1</v>
      </c>
      <c r="H54" s="1">
        <v>45</v>
      </c>
      <c r="I54" s="1" t="s">
        <v>32</v>
      </c>
      <c r="J54" s="1">
        <v>51.47</v>
      </c>
      <c r="K54" s="1">
        <f t="shared" si="11"/>
        <v>-1.9949999999999974</v>
      </c>
      <c r="L54" s="1">
        <f t="shared" si="4"/>
        <v>49.475000000000001</v>
      </c>
      <c r="M54" s="1"/>
      <c r="N54" s="1">
        <v>42.770000000000017</v>
      </c>
      <c r="O54" s="1">
        <f t="shared" si="5"/>
        <v>9.8949999999999996</v>
      </c>
      <c r="P54" s="5"/>
      <c r="Q54" s="5"/>
      <c r="R54" s="1"/>
      <c r="S54" s="1">
        <f t="shared" si="6"/>
        <v>18.93057099545225</v>
      </c>
      <c r="T54" s="1">
        <f t="shared" si="7"/>
        <v>18.93057099545225</v>
      </c>
      <c r="U54" s="1">
        <v>15.4</v>
      </c>
      <c r="V54" s="1">
        <v>17.0976</v>
      </c>
      <c r="W54" s="1">
        <v>13.934799999999999</v>
      </c>
      <c r="X54" s="1">
        <v>13.2088</v>
      </c>
      <c r="Y54" s="1">
        <v>11.926399999999999</v>
      </c>
      <c r="Z54" s="1">
        <v>13.2258</v>
      </c>
      <c r="AA54" s="1"/>
      <c r="AB54" s="1">
        <f t="shared" si="12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91</v>
      </c>
      <c r="B55" s="1" t="s">
        <v>31</v>
      </c>
      <c r="C55" s="1">
        <v>32.061</v>
      </c>
      <c r="D55" s="1">
        <v>119.41800000000001</v>
      </c>
      <c r="E55" s="1">
        <v>30.74</v>
      </c>
      <c r="F55" s="1">
        <v>107.77</v>
      </c>
      <c r="G55" s="6">
        <v>1</v>
      </c>
      <c r="H55" s="1">
        <v>45</v>
      </c>
      <c r="I55" s="1" t="s">
        <v>32</v>
      </c>
      <c r="J55" s="1">
        <v>32.17</v>
      </c>
      <c r="K55" s="1">
        <f t="shared" si="11"/>
        <v>-1.4300000000000033</v>
      </c>
      <c r="L55" s="1">
        <f t="shared" si="4"/>
        <v>30.74</v>
      </c>
      <c r="M55" s="1"/>
      <c r="N55" s="1">
        <v>27.529599999999991</v>
      </c>
      <c r="O55" s="1">
        <f t="shared" si="5"/>
        <v>6.1479999999999997</v>
      </c>
      <c r="P55" s="5"/>
      <c r="Q55" s="5"/>
      <c r="R55" s="1"/>
      <c r="S55" s="1">
        <f t="shared" si="6"/>
        <v>22.007091737150294</v>
      </c>
      <c r="T55" s="1">
        <f t="shared" si="7"/>
        <v>22.007091737150294</v>
      </c>
      <c r="U55" s="1">
        <v>11.594799999999999</v>
      </c>
      <c r="V55" s="1">
        <v>12.583</v>
      </c>
      <c r="W55" s="1">
        <v>8.8165999999999993</v>
      </c>
      <c r="X55" s="1">
        <v>9.1053999999999995</v>
      </c>
      <c r="Y55" s="1">
        <v>11.4526</v>
      </c>
      <c r="Z55" s="1">
        <v>12.6904</v>
      </c>
      <c r="AA55" s="1"/>
      <c r="AB55" s="1">
        <f t="shared" si="12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4" t="s">
        <v>92</v>
      </c>
      <c r="B56" s="14" t="s">
        <v>31</v>
      </c>
      <c r="C56" s="14"/>
      <c r="D56" s="14"/>
      <c r="E56" s="14"/>
      <c r="F56" s="14"/>
      <c r="G56" s="15">
        <v>0</v>
      </c>
      <c r="H56" s="14" t="e">
        <v>#N/A</v>
      </c>
      <c r="I56" s="14" t="s">
        <v>32</v>
      </c>
      <c r="J56" s="14"/>
      <c r="K56" s="14">
        <f t="shared" si="11"/>
        <v>0</v>
      </c>
      <c r="L56" s="14">
        <f t="shared" si="4"/>
        <v>0</v>
      </c>
      <c r="M56" s="14"/>
      <c r="N56" s="14"/>
      <c r="O56" s="14">
        <f t="shared" si="5"/>
        <v>0</v>
      </c>
      <c r="P56" s="16"/>
      <c r="Q56" s="16"/>
      <c r="R56" s="14"/>
      <c r="S56" s="14" t="e">
        <f t="shared" si="6"/>
        <v>#DIV/0!</v>
      </c>
      <c r="T56" s="14" t="e">
        <f t="shared" si="7"/>
        <v>#DIV/0!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 t="s">
        <v>49</v>
      </c>
      <c r="AB56" s="14">
        <f t="shared" si="12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93</v>
      </c>
      <c r="B57" s="1" t="s">
        <v>40</v>
      </c>
      <c r="C57" s="1">
        <v>852.63300000000004</v>
      </c>
      <c r="D57" s="1">
        <v>1006.942</v>
      </c>
      <c r="E57" s="1">
        <v>689</v>
      </c>
      <c r="F57" s="1">
        <v>997</v>
      </c>
      <c r="G57" s="6">
        <v>0.4</v>
      </c>
      <c r="H57" s="1">
        <v>45</v>
      </c>
      <c r="I57" s="1" t="s">
        <v>32</v>
      </c>
      <c r="J57" s="1">
        <v>690</v>
      </c>
      <c r="K57" s="1">
        <f t="shared" si="11"/>
        <v>-1</v>
      </c>
      <c r="L57" s="1">
        <f t="shared" si="4"/>
        <v>689</v>
      </c>
      <c r="M57" s="1"/>
      <c r="N57" s="1">
        <v>462.38839999999999</v>
      </c>
      <c r="O57" s="1">
        <f t="shared" si="5"/>
        <v>137.80000000000001</v>
      </c>
      <c r="P57" s="5">
        <f>11*O57-N57-F57</f>
        <v>56.411600000000135</v>
      </c>
      <c r="Q57" s="5"/>
      <c r="R57" s="1"/>
      <c r="S57" s="1">
        <f t="shared" si="6"/>
        <v>11</v>
      </c>
      <c r="T57" s="1">
        <f t="shared" si="7"/>
        <v>10.590626995645863</v>
      </c>
      <c r="U57" s="1">
        <v>163.38839999999999</v>
      </c>
      <c r="V57" s="1">
        <v>151.58840000000001</v>
      </c>
      <c r="W57" s="1">
        <v>123.4</v>
      </c>
      <c r="X57" s="1">
        <v>130.6</v>
      </c>
      <c r="Y57" s="1">
        <v>122.6</v>
      </c>
      <c r="Z57" s="1">
        <v>119.6</v>
      </c>
      <c r="AA57" s="1"/>
      <c r="AB57" s="1">
        <f t="shared" si="12"/>
        <v>23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4" t="s">
        <v>94</v>
      </c>
      <c r="B58" s="14" t="s">
        <v>40</v>
      </c>
      <c r="C58" s="14">
        <v>29</v>
      </c>
      <c r="D58" s="14">
        <v>1</v>
      </c>
      <c r="E58" s="14">
        <v>8</v>
      </c>
      <c r="F58" s="14"/>
      <c r="G58" s="15">
        <v>0</v>
      </c>
      <c r="H58" s="14">
        <v>50</v>
      </c>
      <c r="I58" s="14" t="s">
        <v>32</v>
      </c>
      <c r="J58" s="14">
        <v>20</v>
      </c>
      <c r="K58" s="14">
        <f t="shared" si="11"/>
        <v>-12</v>
      </c>
      <c r="L58" s="14">
        <f t="shared" si="4"/>
        <v>8</v>
      </c>
      <c r="M58" s="14"/>
      <c r="N58" s="14"/>
      <c r="O58" s="14">
        <f t="shared" si="5"/>
        <v>1.6</v>
      </c>
      <c r="P58" s="16"/>
      <c r="Q58" s="16"/>
      <c r="R58" s="14"/>
      <c r="S58" s="14">
        <f t="shared" si="6"/>
        <v>0</v>
      </c>
      <c r="T58" s="14">
        <f t="shared" si="7"/>
        <v>0</v>
      </c>
      <c r="U58" s="14">
        <v>17.600000000000001</v>
      </c>
      <c r="V58" s="14">
        <v>20</v>
      </c>
      <c r="W58" s="14">
        <v>14</v>
      </c>
      <c r="X58" s="14">
        <v>12</v>
      </c>
      <c r="Y58" s="14">
        <v>12.2</v>
      </c>
      <c r="Z58" s="14">
        <v>16.2</v>
      </c>
      <c r="AA58" s="14" t="s">
        <v>49</v>
      </c>
      <c r="AB58" s="14">
        <f t="shared" si="12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95</v>
      </c>
      <c r="B59" s="1" t="s">
        <v>31</v>
      </c>
      <c r="C59" s="1">
        <v>435.11399999999998</v>
      </c>
      <c r="D59" s="1">
        <v>322.16199999999998</v>
      </c>
      <c r="E59" s="1">
        <v>311.58199999999999</v>
      </c>
      <c r="F59" s="1">
        <v>368.45600000000002</v>
      </c>
      <c r="G59" s="6">
        <v>1</v>
      </c>
      <c r="H59" s="1">
        <v>45</v>
      </c>
      <c r="I59" s="1" t="s">
        <v>32</v>
      </c>
      <c r="J59" s="1">
        <v>295.61</v>
      </c>
      <c r="K59" s="1">
        <f t="shared" si="11"/>
        <v>15.97199999999998</v>
      </c>
      <c r="L59" s="1">
        <f t="shared" si="4"/>
        <v>311.58199999999999</v>
      </c>
      <c r="M59" s="1"/>
      <c r="N59" s="1">
        <v>0</v>
      </c>
      <c r="O59" s="1">
        <f t="shared" si="5"/>
        <v>62.316400000000002</v>
      </c>
      <c r="P59" s="5">
        <f t="shared" ref="P59:P67" si="13">11*O59-N59-F59</f>
        <v>317.02440000000001</v>
      </c>
      <c r="Q59" s="5"/>
      <c r="R59" s="1"/>
      <c r="S59" s="1">
        <f t="shared" si="6"/>
        <v>11</v>
      </c>
      <c r="T59" s="1">
        <f t="shared" si="7"/>
        <v>5.9126650448357099</v>
      </c>
      <c r="U59" s="1">
        <v>52.860199999999999</v>
      </c>
      <c r="V59" s="1">
        <v>57.283200000000001</v>
      </c>
      <c r="W59" s="1">
        <v>64.924999999999997</v>
      </c>
      <c r="X59" s="1">
        <v>57.367800000000003</v>
      </c>
      <c r="Y59" s="1">
        <v>39.236600000000003</v>
      </c>
      <c r="Z59" s="1">
        <v>35.959600000000002</v>
      </c>
      <c r="AA59" s="1"/>
      <c r="AB59" s="1">
        <f t="shared" si="12"/>
        <v>317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96</v>
      </c>
      <c r="B60" s="1" t="s">
        <v>40</v>
      </c>
      <c r="C60" s="1">
        <v>194</v>
      </c>
      <c r="D60" s="1">
        <v>222</v>
      </c>
      <c r="E60" s="1">
        <v>165</v>
      </c>
      <c r="F60" s="1">
        <v>197</v>
      </c>
      <c r="G60" s="6">
        <v>0.35</v>
      </c>
      <c r="H60" s="1">
        <v>40</v>
      </c>
      <c r="I60" s="1" t="s">
        <v>32</v>
      </c>
      <c r="J60" s="1">
        <v>174</v>
      </c>
      <c r="K60" s="1">
        <f t="shared" si="11"/>
        <v>-9</v>
      </c>
      <c r="L60" s="1">
        <f t="shared" si="4"/>
        <v>165</v>
      </c>
      <c r="M60" s="1"/>
      <c r="N60" s="1">
        <v>80.063400000000001</v>
      </c>
      <c r="O60" s="1">
        <f t="shared" si="5"/>
        <v>33</v>
      </c>
      <c r="P60" s="5">
        <f t="shared" si="13"/>
        <v>85.936599999999999</v>
      </c>
      <c r="Q60" s="5"/>
      <c r="R60" s="1"/>
      <c r="S60" s="1">
        <f t="shared" si="6"/>
        <v>11</v>
      </c>
      <c r="T60" s="1">
        <f t="shared" si="7"/>
        <v>8.3958606060606069</v>
      </c>
      <c r="U60" s="1">
        <v>35.063400000000001</v>
      </c>
      <c r="V60" s="1">
        <v>33.663400000000003</v>
      </c>
      <c r="W60" s="1">
        <v>29.8</v>
      </c>
      <c r="X60" s="1">
        <v>28.2</v>
      </c>
      <c r="Y60" s="1">
        <v>28.8</v>
      </c>
      <c r="Z60" s="1">
        <v>32</v>
      </c>
      <c r="AA60" s="1"/>
      <c r="AB60" s="1">
        <f t="shared" si="12"/>
        <v>30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97</v>
      </c>
      <c r="B61" s="1" t="s">
        <v>31</v>
      </c>
      <c r="C61" s="1">
        <v>21.62</v>
      </c>
      <c r="D61" s="1">
        <v>12.91</v>
      </c>
      <c r="E61" s="1">
        <v>8.9290000000000003</v>
      </c>
      <c r="F61" s="1">
        <v>25.600999999999999</v>
      </c>
      <c r="G61" s="6">
        <v>1</v>
      </c>
      <c r="H61" s="1" t="e">
        <v>#N/A</v>
      </c>
      <c r="I61" s="1" t="s">
        <v>32</v>
      </c>
      <c r="J61" s="1">
        <v>8.8000000000000007</v>
      </c>
      <c r="K61" s="1">
        <f t="shared" si="11"/>
        <v>0.12899999999999956</v>
      </c>
      <c r="L61" s="1">
        <f t="shared" si="4"/>
        <v>8.9290000000000003</v>
      </c>
      <c r="M61" s="1"/>
      <c r="N61" s="1">
        <v>0</v>
      </c>
      <c r="O61" s="1">
        <f t="shared" si="5"/>
        <v>1.7858000000000001</v>
      </c>
      <c r="P61" s="5"/>
      <c r="Q61" s="5"/>
      <c r="R61" s="1"/>
      <c r="S61" s="1">
        <f t="shared" si="6"/>
        <v>14.335871878149847</v>
      </c>
      <c r="T61" s="1">
        <f t="shared" si="7"/>
        <v>14.335871878149847</v>
      </c>
      <c r="U61" s="1">
        <v>1.2954000000000001</v>
      </c>
      <c r="V61" s="1">
        <v>1.2976000000000001</v>
      </c>
      <c r="W61" s="1">
        <v>2.4493999999999998</v>
      </c>
      <c r="X61" s="1">
        <v>2.1583999999999999</v>
      </c>
      <c r="Y61" s="1">
        <v>0.28720000000000001</v>
      </c>
      <c r="Z61" s="1">
        <v>0</v>
      </c>
      <c r="AA61" s="21" t="s">
        <v>56</v>
      </c>
      <c r="AB61" s="1">
        <f t="shared" si="12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98</v>
      </c>
      <c r="B62" s="1" t="s">
        <v>40</v>
      </c>
      <c r="C62" s="1">
        <v>1567</v>
      </c>
      <c r="D62" s="1">
        <v>414</v>
      </c>
      <c r="E62" s="1">
        <v>1360</v>
      </c>
      <c r="F62" s="1">
        <v>506</v>
      </c>
      <c r="G62" s="6">
        <v>0.4</v>
      </c>
      <c r="H62" s="1">
        <v>40</v>
      </c>
      <c r="I62" s="1" t="s">
        <v>32</v>
      </c>
      <c r="J62" s="1">
        <v>1365</v>
      </c>
      <c r="K62" s="1">
        <f t="shared" si="11"/>
        <v>-5</v>
      </c>
      <c r="L62" s="1">
        <f t="shared" si="4"/>
        <v>460</v>
      </c>
      <c r="M62" s="1">
        <v>900</v>
      </c>
      <c r="N62" s="1">
        <v>169.19999999999979</v>
      </c>
      <c r="O62" s="1">
        <f t="shared" si="5"/>
        <v>92</v>
      </c>
      <c r="P62" s="5">
        <f t="shared" si="13"/>
        <v>336.80000000000018</v>
      </c>
      <c r="Q62" s="5"/>
      <c r="R62" s="1"/>
      <c r="S62" s="1">
        <f t="shared" si="6"/>
        <v>11</v>
      </c>
      <c r="T62" s="1">
        <f t="shared" si="7"/>
        <v>7.3391304347826063</v>
      </c>
      <c r="U62" s="1">
        <v>89.6</v>
      </c>
      <c r="V62" s="1">
        <v>89.6</v>
      </c>
      <c r="W62" s="1">
        <v>86.8</v>
      </c>
      <c r="X62" s="1">
        <v>89.2</v>
      </c>
      <c r="Y62" s="1">
        <v>78.400000000000006</v>
      </c>
      <c r="Z62" s="1">
        <v>81.2</v>
      </c>
      <c r="AA62" s="1"/>
      <c r="AB62" s="1">
        <f t="shared" si="12"/>
        <v>135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99</v>
      </c>
      <c r="B63" s="1" t="s">
        <v>40</v>
      </c>
      <c r="C63" s="1">
        <v>2708</v>
      </c>
      <c r="D63" s="1">
        <v>660</v>
      </c>
      <c r="E63" s="1">
        <v>2154</v>
      </c>
      <c r="F63" s="1">
        <v>1055</v>
      </c>
      <c r="G63" s="6">
        <v>0.4</v>
      </c>
      <c r="H63" s="1">
        <v>45</v>
      </c>
      <c r="I63" s="1" t="s">
        <v>32</v>
      </c>
      <c r="J63" s="1">
        <v>2156</v>
      </c>
      <c r="K63" s="1">
        <f t="shared" si="11"/>
        <v>-2</v>
      </c>
      <c r="L63" s="1">
        <f t="shared" si="4"/>
        <v>654</v>
      </c>
      <c r="M63" s="1">
        <v>1500</v>
      </c>
      <c r="N63" s="1">
        <v>276.80000000000018</v>
      </c>
      <c r="O63" s="1">
        <f t="shared" si="5"/>
        <v>130.80000000000001</v>
      </c>
      <c r="P63" s="5">
        <f t="shared" si="13"/>
        <v>107</v>
      </c>
      <c r="Q63" s="5"/>
      <c r="R63" s="1"/>
      <c r="S63" s="1">
        <f t="shared" si="6"/>
        <v>11</v>
      </c>
      <c r="T63" s="1">
        <f t="shared" si="7"/>
        <v>10.181957186544343</v>
      </c>
      <c r="U63" s="1">
        <v>140.80000000000001</v>
      </c>
      <c r="V63" s="1">
        <v>141.19999999999999</v>
      </c>
      <c r="W63" s="1">
        <v>151.19999999999999</v>
      </c>
      <c r="X63" s="1">
        <v>158.19999999999999</v>
      </c>
      <c r="Y63" s="1">
        <v>129.4</v>
      </c>
      <c r="Z63" s="1">
        <v>127.4</v>
      </c>
      <c r="AA63" s="1"/>
      <c r="AB63" s="1">
        <f t="shared" si="12"/>
        <v>43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100</v>
      </c>
      <c r="B64" s="1" t="s">
        <v>40</v>
      </c>
      <c r="C64" s="1">
        <v>331</v>
      </c>
      <c r="D64" s="1">
        <v>210</v>
      </c>
      <c r="E64" s="1">
        <v>328</v>
      </c>
      <c r="F64" s="1">
        <v>173</v>
      </c>
      <c r="G64" s="6">
        <v>0.4</v>
      </c>
      <c r="H64" s="1">
        <v>40</v>
      </c>
      <c r="I64" s="1" t="s">
        <v>32</v>
      </c>
      <c r="J64" s="1">
        <v>327</v>
      </c>
      <c r="K64" s="1">
        <f t="shared" si="11"/>
        <v>1</v>
      </c>
      <c r="L64" s="1">
        <f t="shared" si="4"/>
        <v>208</v>
      </c>
      <c r="M64" s="1">
        <v>120</v>
      </c>
      <c r="N64" s="1">
        <v>172.6</v>
      </c>
      <c r="O64" s="1">
        <f t="shared" si="5"/>
        <v>41.6</v>
      </c>
      <c r="P64" s="5">
        <f t="shared" si="13"/>
        <v>112</v>
      </c>
      <c r="Q64" s="5"/>
      <c r="R64" s="1"/>
      <c r="S64" s="1">
        <f t="shared" si="6"/>
        <v>11</v>
      </c>
      <c r="T64" s="1">
        <f t="shared" si="7"/>
        <v>8.3076923076923084</v>
      </c>
      <c r="U64" s="1">
        <v>42.6</v>
      </c>
      <c r="V64" s="1">
        <v>34.6</v>
      </c>
      <c r="W64" s="1">
        <v>17.399999999999999</v>
      </c>
      <c r="X64" s="1">
        <v>27.4</v>
      </c>
      <c r="Y64" s="1">
        <v>37.799999999999997</v>
      </c>
      <c r="Z64" s="1">
        <v>32.4</v>
      </c>
      <c r="AA64" s="1"/>
      <c r="AB64" s="1">
        <f t="shared" si="12"/>
        <v>45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101</v>
      </c>
      <c r="B65" s="1" t="s">
        <v>31</v>
      </c>
      <c r="C65" s="1">
        <v>204.77</v>
      </c>
      <c r="D65" s="1"/>
      <c r="E65" s="1">
        <v>94.986000000000004</v>
      </c>
      <c r="F65" s="1">
        <v>84.936999999999998</v>
      </c>
      <c r="G65" s="6">
        <v>1</v>
      </c>
      <c r="H65" s="1">
        <v>50</v>
      </c>
      <c r="I65" s="1" t="s">
        <v>32</v>
      </c>
      <c r="J65" s="1">
        <v>93.2</v>
      </c>
      <c r="K65" s="1">
        <f t="shared" si="11"/>
        <v>1.7860000000000014</v>
      </c>
      <c r="L65" s="1">
        <f t="shared" si="4"/>
        <v>94.986000000000004</v>
      </c>
      <c r="M65" s="1"/>
      <c r="N65" s="1">
        <v>116.79340000000001</v>
      </c>
      <c r="O65" s="1">
        <f t="shared" si="5"/>
        <v>18.997199999999999</v>
      </c>
      <c r="P65" s="5">
        <v>10</v>
      </c>
      <c r="Q65" s="5"/>
      <c r="R65" s="1"/>
      <c r="S65" s="1">
        <f t="shared" si="6"/>
        <v>11.145347735455752</v>
      </c>
      <c r="T65" s="1">
        <f t="shared" si="7"/>
        <v>10.618954372223275</v>
      </c>
      <c r="U65" s="1">
        <v>22.089200000000002</v>
      </c>
      <c r="V65" s="1">
        <v>15.181800000000001</v>
      </c>
      <c r="W65" s="1">
        <v>13.863799999999999</v>
      </c>
      <c r="X65" s="1">
        <v>19.8644</v>
      </c>
      <c r="Y65" s="1">
        <v>19.145800000000001</v>
      </c>
      <c r="Z65" s="1">
        <v>21.2014</v>
      </c>
      <c r="AA65" s="1"/>
      <c r="AB65" s="1">
        <f t="shared" si="12"/>
        <v>10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102</v>
      </c>
      <c r="B66" s="1" t="s">
        <v>31</v>
      </c>
      <c r="C66" s="1">
        <v>378.42599999999999</v>
      </c>
      <c r="D66" s="1">
        <v>357.80399999999997</v>
      </c>
      <c r="E66" s="1">
        <v>264.85700000000003</v>
      </c>
      <c r="F66" s="1">
        <v>419.04300000000001</v>
      </c>
      <c r="G66" s="6">
        <v>1</v>
      </c>
      <c r="H66" s="1">
        <v>50</v>
      </c>
      <c r="I66" s="1" t="s">
        <v>32</v>
      </c>
      <c r="J66" s="1">
        <v>257.35000000000002</v>
      </c>
      <c r="K66" s="1">
        <f t="shared" si="11"/>
        <v>7.507000000000005</v>
      </c>
      <c r="L66" s="1">
        <f t="shared" si="4"/>
        <v>264.85700000000003</v>
      </c>
      <c r="M66" s="1"/>
      <c r="N66" s="1">
        <v>99.167599999999823</v>
      </c>
      <c r="O66" s="1">
        <f t="shared" si="5"/>
        <v>52.971400000000003</v>
      </c>
      <c r="P66" s="5">
        <f t="shared" si="13"/>
        <v>64.474800000000243</v>
      </c>
      <c r="Q66" s="5"/>
      <c r="R66" s="1"/>
      <c r="S66" s="1">
        <f t="shared" si="6"/>
        <v>11</v>
      </c>
      <c r="T66" s="1">
        <f t="shared" si="7"/>
        <v>9.7828375311960762</v>
      </c>
      <c r="U66" s="1">
        <v>58.599800000000002</v>
      </c>
      <c r="V66" s="1">
        <v>59.930199999999999</v>
      </c>
      <c r="W66" s="1">
        <v>59.308599999999998</v>
      </c>
      <c r="X66" s="1">
        <v>58.3294</v>
      </c>
      <c r="Y66" s="1">
        <v>49.524000000000001</v>
      </c>
      <c r="Z66" s="1">
        <v>49.709200000000003</v>
      </c>
      <c r="AA66" s="1"/>
      <c r="AB66" s="1">
        <f t="shared" si="12"/>
        <v>64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103</v>
      </c>
      <c r="B67" s="1" t="s">
        <v>31</v>
      </c>
      <c r="C67" s="1">
        <v>265.334</v>
      </c>
      <c r="D67" s="1">
        <v>266.71699999999998</v>
      </c>
      <c r="E67" s="1">
        <v>215.73099999999999</v>
      </c>
      <c r="F67" s="1">
        <v>287.21899999999999</v>
      </c>
      <c r="G67" s="6">
        <v>1</v>
      </c>
      <c r="H67" s="1">
        <v>55</v>
      </c>
      <c r="I67" s="1" t="s">
        <v>32</v>
      </c>
      <c r="J67" s="1">
        <v>202.7</v>
      </c>
      <c r="K67" s="1">
        <f t="shared" si="11"/>
        <v>13.031000000000006</v>
      </c>
      <c r="L67" s="1">
        <f t="shared" si="4"/>
        <v>215.73099999999999</v>
      </c>
      <c r="M67" s="1"/>
      <c r="N67" s="1">
        <v>67.238600000000019</v>
      </c>
      <c r="O67" s="1">
        <f t="shared" si="5"/>
        <v>43.1462</v>
      </c>
      <c r="P67" s="5">
        <f t="shared" si="13"/>
        <v>120.1506</v>
      </c>
      <c r="Q67" s="5"/>
      <c r="R67" s="1"/>
      <c r="S67" s="1">
        <f t="shared" si="6"/>
        <v>11</v>
      </c>
      <c r="T67" s="1">
        <f t="shared" si="7"/>
        <v>8.2152680884991032</v>
      </c>
      <c r="U67" s="1">
        <v>41.387799999999999</v>
      </c>
      <c r="V67" s="1">
        <v>43.284599999999998</v>
      </c>
      <c r="W67" s="1">
        <v>44.754800000000003</v>
      </c>
      <c r="X67" s="1">
        <v>41.587400000000002</v>
      </c>
      <c r="Y67" s="1">
        <v>32.150799999999997</v>
      </c>
      <c r="Z67" s="1">
        <v>35.995199999999997</v>
      </c>
      <c r="AA67" s="1"/>
      <c r="AB67" s="1">
        <f t="shared" si="12"/>
        <v>120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4" t="s">
        <v>104</v>
      </c>
      <c r="B68" s="14" t="s">
        <v>31</v>
      </c>
      <c r="C68" s="14"/>
      <c r="D68" s="14"/>
      <c r="E68" s="14"/>
      <c r="F68" s="14"/>
      <c r="G68" s="15">
        <v>0</v>
      </c>
      <c r="H68" s="14" t="e">
        <v>#N/A</v>
      </c>
      <c r="I68" s="14" t="s">
        <v>32</v>
      </c>
      <c r="J68" s="14"/>
      <c r="K68" s="14">
        <f t="shared" si="11"/>
        <v>0</v>
      </c>
      <c r="L68" s="14">
        <f t="shared" si="4"/>
        <v>0</v>
      </c>
      <c r="M68" s="14"/>
      <c r="N68" s="14"/>
      <c r="O68" s="14">
        <f t="shared" si="5"/>
        <v>0</v>
      </c>
      <c r="P68" s="16"/>
      <c r="Q68" s="16"/>
      <c r="R68" s="14"/>
      <c r="S68" s="14" t="e">
        <f t="shared" si="6"/>
        <v>#DIV/0!</v>
      </c>
      <c r="T68" s="14" t="e">
        <f t="shared" si="7"/>
        <v>#DIV/0!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 t="s">
        <v>49</v>
      </c>
      <c r="AB68" s="14">
        <f t="shared" si="12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4" t="s">
        <v>105</v>
      </c>
      <c r="B69" s="14" t="s">
        <v>31</v>
      </c>
      <c r="C69" s="14"/>
      <c r="D69" s="14"/>
      <c r="E69" s="14"/>
      <c r="F69" s="14"/>
      <c r="G69" s="15">
        <v>0</v>
      </c>
      <c r="H69" s="14" t="e">
        <v>#N/A</v>
      </c>
      <c r="I69" s="14" t="s">
        <v>32</v>
      </c>
      <c r="J69" s="14"/>
      <c r="K69" s="14">
        <f t="shared" ref="K69:K99" si="14">E69-J69</f>
        <v>0</v>
      </c>
      <c r="L69" s="14">
        <f t="shared" si="4"/>
        <v>0</v>
      </c>
      <c r="M69" s="14"/>
      <c r="N69" s="14"/>
      <c r="O69" s="14">
        <f t="shared" si="5"/>
        <v>0</v>
      </c>
      <c r="P69" s="16"/>
      <c r="Q69" s="16"/>
      <c r="R69" s="14"/>
      <c r="S69" s="14" t="e">
        <f t="shared" si="6"/>
        <v>#DIV/0!</v>
      </c>
      <c r="T69" s="14" t="e">
        <f t="shared" si="7"/>
        <v>#DIV/0!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 t="s">
        <v>49</v>
      </c>
      <c r="AB69" s="14">
        <f t="shared" si="12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4" t="s">
        <v>106</v>
      </c>
      <c r="B70" s="14" t="s">
        <v>31</v>
      </c>
      <c r="C70" s="14"/>
      <c r="D70" s="14"/>
      <c r="E70" s="14"/>
      <c r="F70" s="14"/>
      <c r="G70" s="15">
        <v>0</v>
      </c>
      <c r="H70" s="14">
        <v>40</v>
      </c>
      <c r="I70" s="14" t="s">
        <v>32</v>
      </c>
      <c r="J70" s="14"/>
      <c r="K70" s="14">
        <f t="shared" si="14"/>
        <v>0</v>
      </c>
      <c r="L70" s="14">
        <f t="shared" ref="L70:L121" si="15">E70-M70</f>
        <v>0</v>
      </c>
      <c r="M70" s="14"/>
      <c r="N70" s="14"/>
      <c r="O70" s="14">
        <f t="shared" ref="O70:O121" si="16">L70/5</f>
        <v>0</v>
      </c>
      <c r="P70" s="16"/>
      <c r="Q70" s="16"/>
      <c r="R70" s="14"/>
      <c r="S70" s="14" t="e">
        <f t="shared" ref="S70:S121" si="17">(F70+N70+P70)/O70</f>
        <v>#DIV/0!</v>
      </c>
      <c r="T70" s="14" t="e">
        <f t="shared" ref="T70:T121" si="18">(F70+N70)/O70</f>
        <v>#DIV/0!</v>
      </c>
      <c r="U70" s="14">
        <v>-0.2676</v>
      </c>
      <c r="V70" s="14">
        <v>-0.87560000000000004</v>
      </c>
      <c r="W70" s="14">
        <v>-0.60799999999999998</v>
      </c>
      <c r="X70" s="14">
        <v>-0.156</v>
      </c>
      <c r="Y70" s="14">
        <v>1.7434000000000001</v>
      </c>
      <c r="Z70" s="14">
        <v>13.212199999999999</v>
      </c>
      <c r="AA70" s="14" t="s">
        <v>107</v>
      </c>
      <c r="AB70" s="14">
        <f t="shared" ref="AB70:AB101" si="19">ROUND(P70*G70,0)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108</v>
      </c>
      <c r="B71" s="1" t="s">
        <v>40</v>
      </c>
      <c r="C71" s="1">
        <v>676</v>
      </c>
      <c r="D71" s="1">
        <v>688</v>
      </c>
      <c r="E71" s="1">
        <v>532</v>
      </c>
      <c r="F71" s="1">
        <v>713</v>
      </c>
      <c r="G71" s="6">
        <v>0.4</v>
      </c>
      <c r="H71" s="1">
        <v>45</v>
      </c>
      <c r="I71" s="1" t="s">
        <v>32</v>
      </c>
      <c r="J71" s="1">
        <v>531</v>
      </c>
      <c r="K71" s="1">
        <f t="shared" si="14"/>
        <v>1</v>
      </c>
      <c r="L71" s="1">
        <f t="shared" si="15"/>
        <v>532</v>
      </c>
      <c r="M71" s="1"/>
      <c r="N71" s="1">
        <v>332</v>
      </c>
      <c r="O71" s="1">
        <f t="shared" si="16"/>
        <v>106.4</v>
      </c>
      <c r="P71" s="5">
        <f>11*O71-N71-F71</f>
        <v>125.40000000000009</v>
      </c>
      <c r="Q71" s="5"/>
      <c r="R71" s="1"/>
      <c r="S71" s="1">
        <f t="shared" si="17"/>
        <v>11</v>
      </c>
      <c r="T71" s="1">
        <f t="shared" si="18"/>
        <v>9.8214285714285712</v>
      </c>
      <c r="U71" s="1">
        <v>119.8</v>
      </c>
      <c r="V71" s="1">
        <v>111.4</v>
      </c>
      <c r="W71" s="1">
        <v>97.2</v>
      </c>
      <c r="X71" s="1">
        <v>100.6</v>
      </c>
      <c r="Y71" s="1">
        <v>100</v>
      </c>
      <c r="Z71" s="1">
        <v>98.4</v>
      </c>
      <c r="AA71" s="1"/>
      <c r="AB71" s="1">
        <f t="shared" si="19"/>
        <v>50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4" t="s">
        <v>109</v>
      </c>
      <c r="B72" s="14" t="s">
        <v>31</v>
      </c>
      <c r="C72" s="14"/>
      <c r="D72" s="14"/>
      <c r="E72" s="14"/>
      <c r="F72" s="14"/>
      <c r="G72" s="15">
        <v>0</v>
      </c>
      <c r="H72" s="14" t="e">
        <v>#N/A</v>
      </c>
      <c r="I72" s="14" t="s">
        <v>32</v>
      </c>
      <c r="J72" s="14"/>
      <c r="K72" s="14">
        <f t="shared" si="14"/>
        <v>0</v>
      </c>
      <c r="L72" s="14">
        <f t="shared" si="15"/>
        <v>0</v>
      </c>
      <c r="M72" s="14"/>
      <c r="N72" s="14"/>
      <c r="O72" s="14">
        <f t="shared" si="16"/>
        <v>0</v>
      </c>
      <c r="P72" s="16"/>
      <c r="Q72" s="16"/>
      <c r="R72" s="14"/>
      <c r="S72" s="14" t="e">
        <f t="shared" si="17"/>
        <v>#DIV/0!</v>
      </c>
      <c r="T72" s="14" t="e">
        <f t="shared" si="18"/>
        <v>#DIV/0!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 t="s">
        <v>49</v>
      </c>
      <c r="AB72" s="14">
        <f t="shared" si="19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110</v>
      </c>
      <c r="B73" s="1" t="s">
        <v>40</v>
      </c>
      <c r="C73" s="1">
        <v>192</v>
      </c>
      <c r="D73" s="1">
        <v>144</v>
      </c>
      <c r="E73" s="1">
        <v>99</v>
      </c>
      <c r="F73" s="1">
        <v>207</v>
      </c>
      <c r="G73" s="6">
        <v>0.35</v>
      </c>
      <c r="H73" s="1">
        <v>40</v>
      </c>
      <c r="I73" s="1" t="s">
        <v>32</v>
      </c>
      <c r="J73" s="1">
        <v>142</v>
      </c>
      <c r="K73" s="1">
        <f t="shared" si="14"/>
        <v>-43</v>
      </c>
      <c r="L73" s="1">
        <f t="shared" si="15"/>
        <v>99</v>
      </c>
      <c r="M73" s="1"/>
      <c r="N73" s="1">
        <v>0</v>
      </c>
      <c r="O73" s="1">
        <f t="shared" si="16"/>
        <v>19.8</v>
      </c>
      <c r="P73" s="5">
        <f t="shared" ref="P73" si="20">11*O73-N73-F73</f>
        <v>10.800000000000011</v>
      </c>
      <c r="Q73" s="5"/>
      <c r="R73" s="1"/>
      <c r="S73" s="1">
        <f t="shared" si="17"/>
        <v>11</v>
      </c>
      <c r="T73" s="1">
        <f t="shared" si="18"/>
        <v>10.454545454545455</v>
      </c>
      <c r="U73" s="1">
        <v>2.6</v>
      </c>
      <c r="V73" s="1">
        <v>8.4</v>
      </c>
      <c r="W73" s="1">
        <v>28.4</v>
      </c>
      <c r="X73" s="1">
        <v>25.6</v>
      </c>
      <c r="Y73" s="1">
        <v>7</v>
      </c>
      <c r="Z73" s="1">
        <v>10.6</v>
      </c>
      <c r="AA73" s="1"/>
      <c r="AB73" s="1">
        <f t="shared" si="19"/>
        <v>4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111</v>
      </c>
      <c r="B74" s="1" t="s">
        <v>40</v>
      </c>
      <c r="C74" s="1">
        <v>40</v>
      </c>
      <c r="D74" s="1">
        <v>30</v>
      </c>
      <c r="E74" s="1">
        <v>37</v>
      </c>
      <c r="F74" s="1">
        <v>26</v>
      </c>
      <c r="G74" s="6">
        <v>0.4</v>
      </c>
      <c r="H74" s="1" t="e">
        <v>#N/A</v>
      </c>
      <c r="I74" s="1" t="s">
        <v>32</v>
      </c>
      <c r="J74" s="1">
        <v>46</v>
      </c>
      <c r="K74" s="1">
        <f t="shared" si="14"/>
        <v>-9</v>
      </c>
      <c r="L74" s="1">
        <f t="shared" si="15"/>
        <v>37</v>
      </c>
      <c r="M74" s="1"/>
      <c r="N74" s="1">
        <v>100.4</v>
      </c>
      <c r="O74" s="1">
        <f t="shared" si="16"/>
        <v>7.4</v>
      </c>
      <c r="P74" s="5"/>
      <c r="Q74" s="5"/>
      <c r="R74" s="1"/>
      <c r="S74" s="1">
        <f t="shared" si="17"/>
        <v>17.081081081081081</v>
      </c>
      <c r="T74" s="1">
        <f t="shared" si="18"/>
        <v>17.081081081081081</v>
      </c>
      <c r="U74" s="1">
        <v>10.8</v>
      </c>
      <c r="V74" s="1">
        <v>5.2</v>
      </c>
      <c r="W74" s="1">
        <v>3.4</v>
      </c>
      <c r="X74" s="1">
        <v>5.8</v>
      </c>
      <c r="Y74" s="1">
        <v>2.4</v>
      </c>
      <c r="Z74" s="1">
        <v>0</v>
      </c>
      <c r="AA74" s="1"/>
      <c r="AB74" s="1">
        <f t="shared" si="19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0" t="s">
        <v>112</v>
      </c>
      <c r="B75" s="10" t="s">
        <v>40</v>
      </c>
      <c r="C75" s="10">
        <v>280</v>
      </c>
      <c r="D75" s="10"/>
      <c r="E75" s="10">
        <v>280</v>
      </c>
      <c r="F75" s="10"/>
      <c r="G75" s="11">
        <v>0</v>
      </c>
      <c r="H75" s="10" t="e">
        <v>#N/A</v>
      </c>
      <c r="I75" s="10" t="s">
        <v>41</v>
      </c>
      <c r="J75" s="10">
        <v>280</v>
      </c>
      <c r="K75" s="10">
        <f t="shared" si="14"/>
        <v>0</v>
      </c>
      <c r="L75" s="10">
        <f t="shared" si="15"/>
        <v>0</v>
      </c>
      <c r="M75" s="10">
        <v>280</v>
      </c>
      <c r="N75" s="10"/>
      <c r="O75" s="10">
        <f t="shared" si="16"/>
        <v>0</v>
      </c>
      <c r="P75" s="12"/>
      <c r="Q75" s="12"/>
      <c r="R75" s="10"/>
      <c r="S75" s="10" t="e">
        <f t="shared" si="17"/>
        <v>#DIV/0!</v>
      </c>
      <c r="T75" s="10" t="e">
        <f t="shared" si="18"/>
        <v>#DIV/0!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/>
      <c r="AB75" s="10">
        <f t="shared" si="19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0" t="s">
        <v>113</v>
      </c>
      <c r="B76" s="10" t="s">
        <v>40</v>
      </c>
      <c r="C76" s="10">
        <v>64</v>
      </c>
      <c r="D76" s="10"/>
      <c r="E76" s="10">
        <v>64</v>
      </c>
      <c r="F76" s="10"/>
      <c r="G76" s="11">
        <v>0</v>
      </c>
      <c r="H76" s="10" t="e">
        <v>#N/A</v>
      </c>
      <c r="I76" s="10" t="s">
        <v>41</v>
      </c>
      <c r="J76" s="10">
        <v>66</v>
      </c>
      <c r="K76" s="10">
        <f t="shared" si="14"/>
        <v>-2</v>
      </c>
      <c r="L76" s="10">
        <f t="shared" si="15"/>
        <v>0</v>
      </c>
      <c r="M76" s="10">
        <v>64</v>
      </c>
      <c r="N76" s="10"/>
      <c r="O76" s="10">
        <f t="shared" si="16"/>
        <v>0</v>
      </c>
      <c r="P76" s="12"/>
      <c r="Q76" s="12"/>
      <c r="R76" s="10"/>
      <c r="S76" s="10" t="e">
        <f t="shared" si="17"/>
        <v>#DIV/0!</v>
      </c>
      <c r="T76" s="10" t="e">
        <f t="shared" si="18"/>
        <v>#DIV/0!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/>
      <c r="AB76" s="10">
        <f t="shared" si="19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0" t="s">
        <v>114</v>
      </c>
      <c r="B77" s="10" t="s">
        <v>40</v>
      </c>
      <c r="C77" s="10">
        <v>168</v>
      </c>
      <c r="D77" s="10"/>
      <c r="E77" s="10">
        <v>168</v>
      </c>
      <c r="F77" s="10"/>
      <c r="G77" s="11">
        <v>0</v>
      </c>
      <c r="H77" s="10" t="e">
        <v>#N/A</v>
      </c>
      <c r="I77" s="10" t="s">
        <v>41</v>
      </c>
      <c r="J77" s="10">
        <v>171</v>
      </c>
      <c r="K77" s="10">
        <f t="shared" si="14"/>
        <v>-3</v>
      </c>
      <c r="L77" s="10">
        <f t="shared" si="15"/>
        <v>0</v>
      </c>
      <c r="M77" s="10">
        <v>168</v>
      </c>
      <c r="N77" s="10"/>
      <c r="O77" s="10">
        <f t="shared" si="16"/>
        <v>0</v>
      </c>
      <c r="P77" s="12"/>
      <c r="Q77" s="12"/>
      <c r="R77" s="10"/>
      <c r="S77" s="10" t="e">
        <f t="shared" si="17"/>
        <v>#DIV/0!</v>
      </c>
      <c r="T77" s="10" t="e">
        <f t="shared" si="18"/>
        <v>#DIV/0!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/>
      <c r="AB77" s="10">
        <f t="shared" si="19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0" t="s">
        <v>115</v>
      </c>
      <c r="B78" s="10" t="s">
        <v>40</v>
      </c>
      <c r="C78" s="10">
        <v>460</v>
      </c>
      <c r="D78" s="10"/>
      <c r="E78" s="10">
        <v>460</v>
      </c>
      <c r="F78" s="10"/>
      <c r="G78" s="11">
        <v>0</v>
      </c>
      <c r="H78" s="10" t="e">
        <v>#N/A</v>
      </c>
      <c r="I78" s="10" t="s">
        <v>41</v>
      </c>
      <c r="J78" s="10">
        <v>464</v>
      </c>
      <c r="K78" s="10">
        <f t="shared" si="14"/>
        <v>-4</v>
      </c>
      <c r="L78" s="10">
        <f t="shared" si="15"/>
        <v>0</v>
      </c>
      <c r="M78" s="10">
        <v>460</v>
      </c>
      <c r="N78" s="10"/>
      <c r="O78" s="10">
        <f t="shared" si="16"/>
        <v>0</v>
      </c>
      <c r="P78" s="12"/>
      <c r="Q78" s="12"/>
      <c r="R78" s="10"/>
      <c r="S78" s="10" t="e">
        <f t="shared" si="17"/>
        <v>#DIV/0!</v>
      </c>
      <c r="T78" s="10" t="e">
        <f t="shared" si="18"/>
        <v>#DIV/0!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/>
      <c r="AB78" s="10">
        <f t="shared" si="19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4" t="s">
        <v>116</v>
      </c>
      <c r="B79" s="14" t="s">
        <v>40</v>
      </c>
      <c r="C79" s="14">
        <v>312</v>
      </c>
      <c r="D79" s="14"/>
      <c r="E79" s="14">
        <v>312</v>
      </c>
      <c r="F79" s="14"/>
      <c r="G79" s="15">
        <v>0</v>
      </c>
      <c r="H79" s="14" t="e">
        <v>#N/A</v>
      </c>
      <c r="I79" s="14" t="s">
        <v>32</v>
      </c>
      <c r="J79" s="14">
        <v>318</v>
      </c>
      <c r="K79" s="14">
        <f t="shared" si="14"/>
        <v>-6</v>
      </c>
      <c r="L79" s="14">
        <f t="shared" si="15"/>
        <v>0</v>
      </c>
      <c r="M79" s="14">
        <v>312</v>
      </c>
      <c r="N79" s="14"/>
      <c r="O79" s="14">
        <f t="shared" si="16"/>
        <v>0</v>
      </c>
      <c r="P79" s="16"/>
      <c r="Q79" s="16"/>
      <c r="R79" s="14"/>
      <c r="S79" s="14" t="e">
        <f t="shared" si="17"/>
        <v>#DIV/0!</v>
      </c>
      <c r="T79" s="14" t="e">
        <f t="shared" si="18"/>
        <v>#DIV/0!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 t="s">
        <v>49</v>
      </c>
      <c r="AB79" s="14">
        <f t="shared" si="19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0" t="s">
        <v>117</v>
      </c>
      <c r="B80" s="10" t="s">
        <v>40</v>
      </c>
      <c r="C80" s="10">
        <v>60</v>
      </c>
      <c r="D80" s="10"/>
      <c r="E80" s="10">
        <v>60</v>
      </c>
      <c r="F80" s="10"/>
      <c r="G80" s="11">
        <v>0</v>
      </c>
      <c r="H80" s="10" t="e">
        <v>#N/A</v>
      </c>
      <c r="I80" s="10" t="s">
        <v>41</v>
      </c>
      <c r="J80" s="10">
        <v>60</v>
      </c>
      <c r="K80" s="10">
        <f t="shared" si="14"/>
        <v>0</v>
      </c>
      <c r="L80" s="10">
        <f t="shared" si="15"/>
        <v>0</v>
      </c>
      <c r="M80" s="10">
        <v>60</v>
      </c>
      <c r="N80" s="10"/>
      <c r="O80" s="10">
        <f t="shared" si="16"/>
        <v>0</v>
      </c>
      <c r="P80" s="12"/>
      <c r="Q80" s="12"/>
      <c r="R80" s="10"/>
      <c r="S80" s="10" t="e">
        <f t="shared" si="17"/>
        <v>#DIV/0!</v>
      </c>
      <c r="T80" s="10" t="e">
        <f t="shared" si="18"/>
        <v>#DIV/0!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/>
      <c r="AB80" s="10">
        <f t="shared" si="19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118</v>
      </c>
      <c r="B81" s="1" t="s">
        <v>40</v>
      </c>
      <c r="C81" s="1">
        <v>806</v>
      </c>
      <c r="D81" s="1">
        <v>180</v>
      </c>
      <c r="E81" s="1">
        <v>704</v>
      </c>
      <c r="F81" s="1">
        <v>247</v>
      </c>
      <c r="G81" s="6">
        <v>0.4</v>
      </c>
      <c r="H81" s="1">
        <v>40</v>
      </c>
      <c r="I81" s="1" t="s">
        <v>32</v>
      </c>
      <c r="J81" s="1">
        <v>706</v>
      </c>
      <c r="K81" s="1">
        <f t="shared" si="14"/>
        <v>-2</v>
      </c>
      <c r="L81" s="1">
        <f t="shared" si="15"/>
        <v>104</v>
      </c>
      <c r="M81" s="1">
        <v>600</v>
      </c>
      <c r="N81" s="1">
        <v>20.99999999999994</v>
      </c>
      <c r="O81" s="1">
        <f t="shared" si="16"/>
        <v>20.8</v>
      </c>
      <c r="P81" s="5"/>
      <c r="Q81" s="5"/>
      <c r="R81" s="1"/>
      <c r="S81" s="1">
        <f t="shared" si="17"/>
        <v>12.884615384615381</v>
      </c>
      <c r="T81" s="1">
        <f t="shared" si="18"/>
        <v>12.884615384615381</v>
      </c>
      <c r="U81" s="1">
        <v>29.4</v>
      </c>
      <c r="V81" s="1">
        <v>31.4</v>
      </c>
      <c r="W81" s="1">
        <v>31.2</v>
      </c>
      <c r="X81" s="1">
        <v>29.8</v>
      </c>
      <c r="Y81" s="1">
        <v>19.8</v>
      </c>
      <c r="Z81" s="1">
        <v>18.600000000000001</v>
      </c>
      <c r="AA81" s="1"/>
      <c r="AB81" s="1">
        <f t="shared" si="19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0" t="s">
        <v>119</v>
      </c>
      <c r="B82" s="10" t="s">
        <v>40</v>
      </c>
      <c r="C82" s="10">
        <v>120</v>
      </c>
      <c r="D82" s="10"/>
      <c r="E82" s="10">
        <v>120</v>
      </c>
      <c r="F82" s="10"/>
      <c r="G82" s="11">
        <v>0</v>
      </c>
      <c r="H82" s="10" t="e">
        <v>#N/A</v>
      </c>
      <c r="I82" s="10" t="s">
        <v>41</v>
      </c>
      <c r="J82" s="10">
        <v>127</v>
      </c>
      <c r="K82" s="10">
        <f t="shared" si="14"/>
        <v>-7</v>
      </c>
      <c r="L82" s="10">
        <f t="shared" si="15"/>
        <v>0</v>
      </c>
      <c r="M82" s="10">
        <v>120</v>
      </c>
      <c r="N82" s="10"/>
      <c r="O82" s="10">
        <f t="shared" si="16"/>
        <v>0</v>
      </c>
      <c r="P82" s="12"/>
      <c r="Q82" s="12"/>
      <c r="R82" s="10"/>
      <c r="S82" s="10" t="e">
        <f t="shared" si="17"/>
        <v>#DIV/0!</v>
      </c>
      <c r="T82" s="10" t="e">
        <f t="shared" si="18"/>
        <v>#DIV/0!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  <c r="Z82" s="10">
        <v>0</v>
      </c>
      <c r="AA82" s="10" t="s">
        <v>67</v>
      </c>
      <c r="AB82" s="10">
        <f t="shared" si="19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120</v>
      </c>
      <c r="B83" s="1" t="s">
        <v>31</v>
      </c>
      <c r="C83" s="1">
        <v>40.854999999999997</v>
      </c>
      <c r="D83" s="1"/>
      <c r="E83" s="1">
        <v>14.362</v>
      </c>
      <c r="F83" s="1">
        <v>2.8420000000000001</v>
      </c>
      <c r="G83" s="6">
        <v>1</v>
      </c>
      <c r="H83" s="1">
        <v>40</v>
      </c>
      <c r="I83" s="1" t="s">
        <v>32</v>
      </c>
      <c r="J83" s="1">
        <v>15.2</v>
      </c>
      <c r="K83" s="1">
        <f t="shared" si="14"/>
        <v>-0.83799999999999919</v>
      </c>
      <c r="L83" s="1">
        <f t="shared" si="15"/>
        <v>14.362</v>
      </c>
      <c r="M83" s="1"/>
      <c r="N83" s="1">
        <v>16.335999999999999</v>
      </c>
      <c r="O83" s="1">
        <f t="shared" si="16"/>
        <v>2.8723999999999998</v>
      </c>
      <c r="P83" s="5">
        <f>11*O83-N83-F83</f>
        <v>12.4184</v>
      </c>
      <c r="Q83" s="5"/>
      <c r="R83" s="1"/>
      <c r="S83" s="1">
        <f t="shared" si="17"/>
        <v>10.999999999999998</v>
      </c>
      <c r="T83" s="1">
        <f t="shared" si="18"/>
        <v>6.6766467065868254</v>
      </c>
      <c r="U83" s="1">
        <v>3.7450000000000001</v>
      </c>
      <c r="V83" s="1">
        <v>3.3149999999999999</v>
      </c>
      <c r="W83" s="1">
        <v>1.579</v>
      </c>
      <c r="X83" s="1">
        <v>2.1497999999999999</v>
      </c>
      <c r="Y83" s="1">
        <v>5.1424000000000003</v>
      </c>
      <c r="Z83" s="1">
        <v>5.9916</v>
      </c>
      <c r="AA83" s="1" t="s">
        <v>53</v>
      </c>
      <c r="AB83" s="1">
        <f t="shared" si="19"/>
        <v>12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0" t="s">
        <v>121</v>
      </c>
      <c r="B84" s="10" t="s">
        <v>40</v>
      </c>
      <c r="C84" s="10">
        <v>2</v>
      </c>
      <c r="D84" s="10"/>
      <c r="E84" s="10"/>
      <c r="F84" s="10"/>
      <c r="G84" s="11">
        <v>0</v>
      </c>
      <c r="H84" s="10">
        <v>35</v>
      </c>
      <c r="I84" s="10" t="s">
        <v>41</v>
      </c>
      <c r="J84" s="10"/>
      <c r="K84" s="10">
        <f t="shared" si="14"/>
        <v>0</v>
      </c>
      <c r="L84" s="10">
        <f t="shared" si="15"/>
        <v>0</v>
      </c>
      <c r="M84" s="10"/>
      <c r="N84" s="10"/>
      <c r="O84" s="10">
        <f t="shared" si="16"/>
        <v>0</v>
      </c>
      <c r="P84" s="12"/>
      <c r="Q84" s="12"/>
      <c r="R84" s="10"/>
      <c r="S84" s="10" t="e">
        <f t="shared" si="17"/>
        <v>#DIV/0!</v>
      </c>
      <c r="T84" s="10" t="e">
        <f t="shared" si="18"/>
        <v>#DIV/0!</v>
      </c>
      <c r="U84" s="10">
        <v>0.8</v>
      </c>
      <c r="V84" s="10">
        <v>1.6</v>
      </c>
      <c r="W84" s="10">
        <v>5.8</v>
      </c>
      <c r="X84" s="10">
        <v>6.6</v>
      </c>
      <c r="Y84" s="10">
        <v>2.2000000000000002</v>
      </c>
      <c r="Z84" s="10">
        <v>0.4</v>
      </c>
      <c r="AA84" s="10"/>
      <c r="AB84" s="10">
        <f t="shared" si="19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122</v>
      </c>
      <c r="B85" s="1" t="s">
        <v>31</v>
      </c>
      <c r="C85" s="1">
        <v>37.948999999999998</v>
      </c>
      <c r="D85" s="1">
        <v>84.34</v>
      </c>
      <c r="E85" s="1">
        <v>35.237000000000002</v>
      </c>
      <c r="F85" s="1">
        <v>80.980999999999995</v>
      </c>
      <c r="G85" s="6">
        <v>1</v>
      </c>
      <c r="H85" s="1" t="e">
        <v>#N/A</v>
      </c>
      <c r="I85" s="1" t="s">
        <v>32</v>
      </c>
      <c r="J85" s="1">
        <v>37.700000000000003</v>
      </c>
      <c r="K85" s="1">
        <f t="shared" si="14"/>
        <v>-2.463000000000001</v>
      </c>
      <c r="L85" s="1">
        <f t="shared" si="15"/>
        <v>35.237000000000002</v>
      </c>
      <c r="M85" s="1"/>
      <c r="N85" s="1">
        <v>27.572599999999969</v>
      </c>
      <c r="O85" s="1">
        <f t="shared" si="16"/>
        <v>7.0474000000000006</v>
      </c>
      <c r="P85" s="5"/>
      <c r="Q85" s="5"/>
      <c r="R85" s="1"/>
      <c r="S85" s="1">
        <f t="shared" si="17"/>
        <v>15.403354428583585</v>
      </c>
      <c r="T85" s="1">
        <f t="shared" si="18"/>
        <v>15.403354428583585</v>
      </c>
      <c r="U85" s="1">
        <v>10.286199999999999</v>
      </c>
      <c r="V85" s="1">
        <v>9.2058</v>
      </c>
      <c r="W85" s="1">
        <v>0.82520000000000004</v>
      </c>
      <c r="X85" s="1">
        <v>6.3450000000000006</v>
      </c>
      <c r="Y85" s="1">
        <v>5.7918000000000003</v>
      </c>
      <c r="Z85" s="1">
        <v>0.27200000000000002</v>
      </c>
      <c r="AA85" s="1"/>
      <c r="AB85" s="1">
        <f t="shared" si="19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20" t="s">
        <v>123</v>
      </c>
      <c r="B86" s="1" t="s">
        <v>40</v>
      </c>
      <c r="C86" s="1"/>
      <c r="D86" s="1"/>
      <c r="E86" s="19">
        <f>E87</f>
        <v>56</v>
      </c>
      <c r="F86" s="19">
        <f>F87</f>
        <v>4</v>
      </c>
      <c r="G86" s="6">
        <v>0.45</v>
      </c>
      <c r="H86" s="1" t="e">
        <v>#N/A</v>
      </c>
      <c r="I86" s="1" t="s">
        <v>32</v>
      </c>
      <c r="J86" s="1"/>
      <c r="K86" s="1">
        <f t="shared" si="14"/>
        <v>56</v>
      </c>
      <c r="L86" s="1">
        <f t="shared" si="15"/>
        <v>56</v>
      </c>
      <c r="M86" s="1"/>
      <c r="N86" s="1">
        <v>0</v>
      </c>
      <c r="O86" s="1">
        <f t="shared" si="16"/>
        <v>11.2</v>
      </c>
      <c r="P86" s="5">
        <f>7*O86-N86-F86</f>
        <v>74.399999999999991</v>
      </c>
      <c r="Q86" s="5"/>
      <c r="R86" s="1"/>
      <c r="S86" s="1">
        <f t="shared" si="17"/>
        <v>7</v>
      </c>
      <c r="T86" s="1">
        <f t="shared" si="18"/>
        <v>0.35714285714285715</v>
      </c>
      <c r="U86" s="1">
        <v>4.8</v>
      </c>
      <c r="V86" s="1">
        <v>3.6</v>
      </c>
      <c r="W86" s="1">
        <v>5.8</v>
      </c>
      <c r="X86" s="1">
        <v>6.4</v>
      </c>
      <c r="Y86" s="1">
        <v>1.2</v>
      </c>
      <c r="Z86" s="1">
        <v>0.2</v>
      </c>
      <c r="AA86" s="1" t="s">
        <v>124</v>
      </c>
      <c r="AB86" s="1">
        <f t="shared" si="19"/>
        <v>33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0" t="s">
        <v>125</v>
      </c>
      <c r="B87" s="10" t="s">
        <v>40</v>
      </c>
      <c r="C87" s="10">
        <v>50</v>
      </c>
      <c r="D87" s="13">
        <v>20</v>
      </c>
      <c r="E87" s="19">
        <v>56</v>
      </c>
      <c r="F87" s="19">
        <v>4</v>
      </c>
      <c r="G87" s="11">
        <v>0</v>
      </c>
      <c r="H87" s="10" t="e">
        <v>#N/A</v>
      </c>
      <c r="I87" s="10" t="s">
        <v>41</v>
      </c>
      <c r="J87" s="10">
        <v>58</v>
      </c>
      <c r="K87" s="10">
        <f t="shared" si="14"/>
        <v>-2</v>
      </c>
      <c r="L87" s="10">
        <f t="shared" si="15"/>
        <v>56</v>
      </c>
      <c r="M87" s="10"/>
      <c r="N87" s="10"/>
      <c r="O87" s="10">
        <f t="shared" si="16"/>
        <v>11.2</v>
      </c>
      <c r="P87" s="12"/>
      <c r="Q87" s="12"/>
      <c r="R87" s="10"/>
      <c r="S87" s="10">
        <f t="shared" si="17"/>
        <v>0.35714285714285715</v>
      </c>
      <c r="T87" s="10">
        <f t="shared" si="18"/>
        <v>0.35714285714285715</v>
      </c>
      <c r="U87" s="10">
        <v>4.8</v>
      </c>
      <c r="V87" s="10">
        <v>3.6</v>
      </c>
      <c r="W87" s="10">
        <v>5.8</v>
      </c>
      <c r="X87" s="10">
        <v>6.4</v>
      </c>
      <c r="Y87" s="10">
        <v>1.2</v>
      </c>
      <c r="Z87" s="10">
        <v>0.2</v>
      </c>
      <c r="AA87" s="17" t="s">
        <v>166</v>
      </c>
      <c r="AB87" s="10">
        <f t="shared" si="19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126</v>
      </c>
      <c r="B88" s="1" t="s">
        <v>31</v>
      </c>
      <c r="C88" s="1">
        <v>297.58</v>
      </c>
      <c r="D88" s="1">
        <v>159.71899999999999</v>
      </c>
      <c r="E88" s="1">
        <v>148.16399999999999</v>
      </c>
      <c r="F88" s="1">
        <v>280.80200000000002</v>
      </c>
      <c r="G88" s="6">
        <v>1</v>
      </c>
      <c r="H88" s="1">
        <v>50</v>
      </c>
      <c r="I88" s="1" t="s">
        <v>32</v>
      </c>
      <c r="J88" s="1">
        <v>136</v>
      </c>
      <c r="K88" s="1">
        <f t="shared" si="14"/>
        <v>12.163999999999987</v>
      </c>
      <c r="L88" s="1">
        <f t="shared" si="15"/>
        <v>148.16399999999999</v>
      </c>
      <c r="M88" s="1"/>
      <c r="N88" s="1">
        <v>0</v>
      </c>
      <c r="O88" s="1">
        <f t="shared" si="16"/>
        <v>29.632799999999996</v>
      </c>
      <c r="P88" s="5">
        <f t="shared" ref="P88:P91" si="21">11*O88-N88-F88</f>
        <v>45.158799999999928</v>
      </c>
      <c r="Q88" s="5"/>
      <c r="R88" s="1"/>
      <c r="S88" s="1">
        <f t="shared" si="17"/>
        <v>11</v>
      </c>
      <c r="T88" s="1">
        <f t="shared" si="18"/>
        <v>9.4760535622688398</v>
      </c>
      <c r="U88" s="1">
        <v>32.4876</v>
      </c>
      <c r="V88" s="1">
        <v>37.708199999999998</v>
      </c>
      <c r="W88" s="1">
        <v>40.982799999999997</v>
      </c>
      <c r="X88" s="1">
        <v>41.290399999999998</v>
      </c>
      <c r="Y88" s="1">
        <v>27.669599999999999</v>
      </c>
      <c r="Z88" s="1">
        <v>29.106200000000001</v>
      </c>
      <c r="AA88" s="1"/>
      <c r="AB88" s="1">
        <f t="shared" si="19"/>
        <v>45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127</v>
      </c>
      <c r="B89" s="1" t="s">
        <v>31</v>
      </c>
      <c r="C89" s="1">
        <v>82.114000000000004</v>
      </c>
      <c r="D89" s="1">
        <v>1.355</v>
      </c>
      <c r="E89" s="1">
        <v>20.288</v>
      </c>
      <c r="F89" s="1">
        <v>53.311</v>
      </c>
      <c r="G89" s="6">
        <v>1</v>
      </c>
      <c r="H89" s="1">
        <v>50</v>
      </c>
      <c r="I89" s="1" t="s">
        <v>32</v>
      </c>
      <c r="J89" s="1">
        <v>19.5</v>
      </c>
      <c r="K89" s="1">
        <f t="shared" si="14"/>
        <v>0.78800000000000026</v>
      </c>
      <c r="L89" s="1">
        <f t="shared" si="15"/>
        <v>20.288</v>
      </c>
      <c r="M89" s="1"/>
      <c r="N89" s="1">
        <v>0</v>
      </c>
      <c r="O89" s="1">
        <f t="shared" si="16"/>
        <v>4.0575999999999999</v>
      </c>
      <c r="P89" s="5"/>
      <c r="Q89" s="5"/>
      <c r="R89" s="1"/>
      <c r="S89" s="1">
        <f t="shared" si="17"/>
        <v>13.138554810725552</v>
      </c>
      <c r="T89" s="1">
        <f t="shared" si="18"/>
        <v>13.138554810725552</v>
      </c>
      <c r="U89" s="1">
        <v>5.9079999999999986</v>
      </c>
      <c r="V89" s="1">
        <v>5.3582000000000001</v>
      </c>
      <c r="W89" s="1">
        <v>1.3142</v>
      </c>
      <c r="X89" s="1">
        <v>3.222399999999999</v>
      </c>
      <c r="Y89" s="1">
        <v>7.8930000000000007</v>
      </c>
      <c r="Z89" s="1">
        <v>9.5289999999999999</v>
      </c>
      <c r="AA89" s="21" t="s">
        <v>56</v>
      </c>
      <c r="AB89" s="1">
        <f t="shared" si="19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128</v>
      </c>
      <c r="B90" s="1" t="s">
        <v>40</v>
      </c>
      <c r="C90" s="1">
        <v>629</v>
      </c>
      <c r="D90" s="1">
        <v>846</v>
      </c>
      <c r="E90" s="1">
        <v>588</v>
      </c>
      <c r="F90" s="1">
        <v>745</v>
      </c>
      <c r="G90" s="6">
        <v>0.4</v>
      </c>
      <c r="H90" s="1">
        <v>40</v>
      </c>
      <c r="I90" s="1" t="s">
        <v>32</v>
      </c>
      <c r="J90" s="1">
        <v>596</v>
      </c>
      <c r="K90" s="1">
        <f t="shared" si="14"/>
        <v>-8</v>
      </c>
      <c r="L90" s="1">
        <f t="shared" si="15"/>
        <v>588</v>
      </c>
      <c r="M90" s="1"/>
      <c r="N90" s="1">
        <v>224.2</v>
      </c>
      <c r="O90" s="1">
        <f t="shared" si="16"/>
        <v>117.6</v>
      </c>
      <c r="P90" s="5">
        <f t="shared" si="21"/>
        <v>324.39999999999986</v>
      </c>
      <c r="Q90" s="5"/>
      <c r="R90" s="1"/>
      <c r="S90" s="1">
        <f t="shared" si="17"/>
        <v>11</v>
      </c>
      <c r="T90" s="1">
        <f t="shared" si="18"/>
        <v>8.2414965986394559</v>
      </c>
      <c r="U90" s="1">
        <v>122.4</v>
      </c>
      <c r="V90" s="1">
        <v>121.2</v>
      </c>
      <c r="W90" s="1">
        <v>101</v>
      </c>
      <c r="X90" s="1">
        <v>100.4</v>
      </c>
      <c r="Y90" s="1">
        <v>91</v>
      </c>
      <c r="Z90" s="1">
        <v>89.2</v>
      </c>
      <c r="AA90" s="1"/>
      <c r="AB90" s="1">
        <f t="shared" si="19"/>
        <v>130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129</v>
      </c>
      <c r="B91" s="1" t="s">
        <v>40</v>
      </c>
      <c r="C91" s="1">
        <v>531</v>
      </c>
      <c r="D91" s="1">
        <v>624</v>
      </c>
      <c r="E91" s="1">
        <v>447</v>
      </c>
      <c r="F91" s="1">
        <v>608</v>
      </c>
      <c r="G91" s="6">
        <v>0.4</v>
      </c>
      <c r="H91" s="1">
        <v>40</v>
      </c>
      <c r="I91" s="1" t="s">
        <v>32</v>
      </c>
      <c r="J91" s="1">
        <v>444</v>
      </c>
      <c r="K91" s="1">
        <f t="shared" si="14"/>
        <v>3</v>
      </c>
      <c r="L91" s="1">
        <f t="shared" si="15"/>
        <v>447</v>
      </c>
      <c r="M91" s="1"/>
      <c r="N91" s="1">
        <v>160.39999999999989</v>
      </c>
      <c r="O91" s="1">
        <f t="shared" si="16"/>
        <v>89.4</v>
      </c>
      <c r="P91" s="5">
        <f t="shared" si="21"/>
        <v>215.00000000000023</v>
      </c>
      <c r="Q91" s="5"/>
      <c r="R91" s="1"/>
      <c r="S91" s="1">
        <f t="shared" si="17"/>
        <v>11</v>
      </c>
      <c r="T91" s="1">
        <f t="shared" si="18"/>
        <v>8.5950782997762847</v>
      </c>
      <c r="U91" s="1">
        <v>94.6</v>
      </c>
      <c r="V91" s="1">
        <v>95.8</v>
      </c>
      <c r="W91" s="1">
        <v>94</v>
      </c>
      <c r="X91" s="1">
        <v>88.6</v>
      </c>
      <c r="Y91" s="1">
        <v>65.599999999999994</v>
      </c>
      <c r="Z91" s="1">
        <v>64.599999999999994</v>
      </c>
      <c r="AA91" s="1"/>
      <c r="AB91" s="1">
        <f t="shared" si="19"/>
        <v>86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130</v>
      </c>
      <c r="B92" s="1" t="s">
        <v>40</v>
      </c>
      <c r="C92" s="1">
        <v>220</v>
      </c>
      <c r="D92" s="1">
        <v>3</v>
      </c>
      <c r="E92" s="19">
        <f>223+E110</f>
        <v>225</v>
      </c>
      <c r="F92" s="19">
        <f>F110</f>
        <v>20</v>
      </c>
      <c r="G92" s="6">
        <v>0.45</v>
      </c>
      <c r="H92" s="1" t="e">
        <v>#N/A</v>
      </c>
      <c r="I92" s="1" t="s">
        <v>32</v>
      </c>
      <c r="J92" s="1">
        <v>223</v>
      </c>
      <c r="K92" s="1">
        <f t="shared" si="14"/>
        <v>2</v>
      </c>
      <c r="L92" s="1">
        <f t="shared" si="15"/>
        <v>5</v>
      </c>
      <c r="M92" s="1">
        <v>220</v>
      </c>
      <c r="N92" s="1">
        <v>0</v>
      </c>
      <c r="O92" s="1">
        <f t="shared" si="16"/>
        <v>1</v>
      </c>
      <c r="P92" s="5"/>
      <c r="Q92" s="5"/>
      <c r="R92" s="1"/>
      <c r="S92" s="1">
        <f t="shared" si="17"/>
        <v>20</v>
      </c>
      <c r="T92" s="1">
        <f t="shared" si="18"/>
        <v>20</v>
      </c>
      <c r="U92" s="1">
        <v>2</v>
      </c>
      <c r="V92" s="1">
        <v>1.4</v>
      </c>
      <c r="W92" s="1">
        <v>0.6</v>
      </c>
      <c r="X92" s="1">
        <v>0.6</v>
      </c>
      <c r="Y92" s="1">
        <v>0</v>
      </c>
      <c r="Z92" s="1">
        <v>0</v>
      </c>
      <c r="AA92" s="1" t="s">
        <v>131</v>
      </c>
      <c r="AB92" s="1">
        <f t="shared" si="19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0" t="s">
        <v>132</v>
      </c>
      <c r="B93" s="10" t="s">
        <v>40</v>
      </c>
      <c r="C93" s="10">
        <v>90</v>
      </c>
      <c r="D93" s="10">
        <v>2</v>
      </c>
      <c r="E93" s="10">
        <v>92</v>
      </c>
      <c r="F93" s="10"/>
      <c r="G93" s="11">
        <v>0</v>
      </c>
      <c r="H93" s="10" t="e">
        <v>#N/A</v>
      </c>
      <c r="I93" s="10" t="s">
        <v>41</v>
      </c>
      <c r="J93" s="10">
        <v>95</v>
      </c>
      <c r="K93" s="10">
        <f t="shared" si="14"/>
        <v>-3</v>
      </c>
      <c r="L93" s="10">
        <f t="shared" si="15"/>
        <v>2</v>
      </c>
      <c r="M93" s="10">
        <v>90</v>
      </c>
      <c r="N93" s="10"/>
      <c r="O93" s="10">
        <f t="shared" si="16"/>
        <v>0.4</v>
      </c>
      <c r="P93" s="12"/>
      <c r="Q93" s="12"/>
      <c r="R93" s="10"/>
      <c r="S93" s="10">
        <f t="shared" si="17"/>
        <v>0</v>
      </c>
      <c r="T93" s="10">
        <f t="shared" si="18"/>
        <v>0</v>
      </c>
      <c r="U93" s="10">
        <v>0.4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0"/>
      <c r="AB93" s="10">
        <f t="shared" si="19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0" t="s">
        <v>133</v>
      </c>
      <c r="B94" s="10" t="s">
        <v>40</v>
      </c>
      <c r="C94" s="10">
        <v>332</v>
      </c>
      <c r="D94" s="10">
        <v>2</v>
      </c>
      <c r="E94" s="10">
        <v>307</v>
      </c>
      <c r="F94" s="10">
        <v>27</v>
      </c>
      <c r="G94" s="11">
        <v>0</v>
      </c>
      <c r="H94" s="10" t="e">
        <v>#N/A</v>
      </c>
      <c r="I94" s="10" t="s">
        <v>41</v>
      </c>
      <c r="J94" s="10">
        <v>309</v>
      </c>
      <c r="K94" s="10">
        <f t="shared" si="14"/>
        <v>-2</v>
      </c>
      <c r="L94" s="10">
        <f t="shared" si="15"/>
        <v>3</v>
      </c>
      <c r="M94" s="10">
        <v>304</v>
      </c>
      <c r="N94" s="10"/>
      <c r="O94" s="10">
        <f t="shared" si="16"/>
        <v>0.6</v>
      </c>
      <c r="P94" s="12"/>
      <c r="Q94" s="12"/>
      <c r="R94" s="10"/>
      <c r="S94" s="10">
        <f t="shared" si="17"/>
        <v>45</v>
      </c>
      <c r="T94" s="10">
        <f t="shared" si="18"/>
        <v>45</v>
      </c>
      <c r="U94" s="10">
        <v>1.8</v>
      </c>
      <c r="V94" s="10">
        <v>1.8</v>
      </c>
      <c r="W94" s="10">
        <v>1.6</v>
      </c>
      <c r="X94" s="10">
        <v>1.4</v>
      </c>
      <c r="Y94" s="10">
        <v>0.8</v>
      </c>
      <c r="Z94" s="10">
        <v>1.4</v>
      </c>
      <c r="AA94" s="21" t="s">
        <v>56</v>
      </c>
      <c r="AB94" s="10">
        <f t="shared" si="19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0" t="s">
        <v>134</v>
      </c>
      <c r="B95" s="10" t="s">
        <v>40</v>
      </c>
      <c r="C95" s="10">
        <v>900</v>
      </c>
      <c r="D95" s="10">
        <v>11</v>
      </c>
      <c r="E95" s="10">
        <v>909</v>
      </c>
      <c r="F95" s="10"/>
      <c r="G95" s="11">
        <v>0</v>
      </c>
      <c r="H95" s="10" t="e">
        <v>#N/A</v>
      </c>
      <c r="I95" s="10" t="s">
        <v>41</v>
      </c>
      <c r="J95" s="10">
        <v>909</v>
      </c>
      <c r="K95" s="10">
        <f t="shared" si="14"/>
        <v>0</v>
      </c>
      <c r="L95" s="10">
        <f t="shared" si="15"/>
        <v>9</v>
      </c>
      <c r="M95" s="10">
        <v>900</v>
      </c>
      <c r="N95" s="10"/>
      <c r="O95" s="10">
        <f t="shared" si="16"/>
        <v>1.8</v>
      </c>
      <c r="P95" s="12"/>
      <c r="Q95" s="12"/>
      <c r="R95" s="10"/>
      <c r="S95" s="10">
        <f t="shared" si="17"/>
        <v>0</v>
      </c>
      <c r="T95" s="10">
        <f t="shared" si="18"/>
        <v>0</v>
      </c>
      <c r="U95" s="10">
        <v>2.2000000000000002</v>
      </c>
      <c r="V95" s="10">
        <v>0.4</v>
      </c>
      <c r="W95" s="10">
        <v>0</v>
      </c>
      <c r="X95" s="10">
        <v>0</v>
      </c>
      <c r="Y95" s="10">
        <v>0</v>
      </c>
      <c r="Z95" s="10">
        <v>0</v>
      </c>
      <c r="AA95" s="10"/>
      <c r="AB95" s="10">
        <f t="shared" si="19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0" t="s">
        <v>135</v>
      </c>
      <c r="B96" s="10" t="s">
        <v>40</v>
      </c>
      <c r="C96" s="10">
        <v>92</v>
      </c>
      <c r="D96" s="10"/>
      <c r="E96" s="10">
        <v>92</v>
      </c>
      <c r="F96" s="10"/>
      <c r="G96" s="11">
        <v>0</v>
      </c>
      <c r="H96" s="10" t="e">
        <v>#N/A</v>
      </c>
      <c r="I96" s="10" t="s">
        <v>41</v>
      </c>
      <c r="J96" s="10">
        <v>95</v>
      </c>
      <c r="K96" s="10">
        <f t="shared" si="14"/>
        <v>-3</v>
      </c>
      <c r="L96" s="10">
        <f t="shared" si="15"/>
        <v>0</v>
      </c>
      <c r="M96" s="10">
        <v>92</v>
      </c>
      <c r="N96" s="10"/>
      <c r="O96" s="10">
        <f t="shared" si="16"/>
        <v>0</v>
      </c>
      <c r="P96" s="12"/>
      <c r="Q96" s="12"/>
      <c r="R96" s="10"/>
      <c r="S96" s="10" t="e">
        <f t="shared" si="17"/>
        <v>#DIV/0!</v>
      </c>
      <c r="T96" s="10" t="e">
        <f t="shared" si="18"/>
        <v>#DIV/0!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/>
      <c r="AB96" s="10">
        <f t="shared" si="19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136</v>
      </c>
      <c r="B97" s="1" t="s">
        <v>40</v>
      </c>
      <c r="C97" s="1">
        <v>162</v>
      </c>
      <c r="D97" s="1">
        <v>84</v>
      </c>
      <c r="E97" s="1">
        <v>80</v>
      </c>
      <c r="F97" s="1">
        <v>130</v>
      </c>
      <c r="G97" s="6">
        <v>0.4</v>
      </c>
      <c r="H97" s="1">
        <v>40</v>
      </c>
      <c r="I97" s="1" t="s">
        <v>32</v>
      </c>
      <c r="J97" s="1">
        <v>79</v>
      </c>
      <c r="K97" s="1">
        <f t="shared" si="14"/>
        <v>1</v>
      </c>
      <c r="L97" s="1">
        <f t="shared" si="15"/>
        <v>80</v>
      </c>
      <c r="M97" s="1"/>
      <c r="N97" s="1">
        <v>26.200000000000021</v>
      </c>
      <c r="O97" s="1">
        <f t="shared" si="16"/>
        <v>16</v>
      </c>
      <c r="P97" s="5">
        <f t="shared" ref="P97:P99" si="22">11*O97-N97-F97</f>
        <v>19.799999999999983</v>
      </c>
      <c r="Q97" s="5"/>
      <c r="R97" s="1"/>
      <c r="S97" s="1">
        <f t="shared" si="17"/>
        <v>11</v>
      </c>
      <c r="T97" s="1">
        <f t="shared" si="18"/>
        <v>9.7625000000000011</v>
      </c>
      <c r="U97" s="1">
        <v>18.600000000000001</v>
      </c>
      <c r="V97" s="1">
        <v>21.4</v>
      </c>
      <c r="W97" s="1">
        <v>24.8</v>
      </c>
      <c r="X97" s="1">
        <v>21.8</v>
      </c>
      <c r="Y97" s="1">
        <v>8</v>
      </c>
      <c r="Z97" s="1">
        <v>8.1999999999999993</v>
      </c>
      <c r="AA97" s="1" t="s">
        <v>53</v>
      </c>
      <c r="AB97" s="1">
        <f t="shared" si="19"/>
        <v>8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137</v>
      </c>
      <c r="B98" s="1" t="s">
        <v>31</v>
      </c>
      <c r="C98" s="1">
        <v>161.726</v>
      </c>
      <c r="D98" s="1">
        <v>114.31699999999999</v>
      </c>
      <c r="E98" s="1">
        <v>123.578</v>
      </c>
      <c r="F98" s="1">
        <v>120.545</v>
      </c>
      <c r="G98" s="6">
        <v>1</v>
      </c>
      <c r="H98" s="1">
        <v>40</v>
      </c>
      <c r="I98" s="1" t="s">
        <v>32</v>
      </c>
      <c r="J98" s="1">
        <v>118.8</v>
      </c>
      <c r="K98" s="1">
        <f t="shared" si="14"/>
        <v>4.7780000000000058</v>
      </c>
      <c r="L98" s="1">
        <f t="shared" si="15"/>
        <v>123.578</v>
      </c>
      <c r="M98" s="1"/>
      <c r="N98" s="1">
        <v>106.97620000000001</v>
      </c>
      <c r="O98" s="1">
        <f t="shared" si="16"/>
        <v>24.715600000000002</v>
      </c>
      <c r="P98" s="5">
        <f t="shared" si="22"/>
        <v>44.350399999999993</v>
      </c>
      <c r="Q98" s="5"/>
      <c r="R98" s="1"/>
      <c r="S98" s="1">
        <f t="shared" si="17"/>
        <v>11</v>
      </c>
      <c r="T98" s="1">
        <f t="shared" si="18"/>
        <v>9.2055705708135758</v>
      </c>
      <c r="U98" s="1">
        <v>26.529399999999999</v>
      </c>
      <c r="V98" s="1">
        <v>21.502600000000001</v>
      </c>
      <c r="W98" s="1">
        <v>17.037600000000001</v>
      </c>
      <c r="X98" s="1">
        <v>20.118600000000001</v>
      </c>
      <c r="Y98" s="1">
        <v>27.0792</v>
      </c>
      <c r="Z98" s="1">
        <v>32.556199999999997</v>
      </c>
      <c r="AA98" s="1"/>
      <c r="AB98" s="1">
        <f t="shared" si="19"/>
        <v>44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138</v>
      </c>
      <c r="B99" s="1" t="s">
        <v>31</v>
      </c>
      <c r="C99" s="1">
        <v>151.41800000000001</v>
      </c>
      <c r="D99" s="1"/>
      <c r="E99" s="1">
        <v>80.697000000000003</v>
      </c>
      <c r="F99" s="1">
        <v>43.176000000000002</v>
      </c>
      <c r="G99" s="6">
        <v>1</v>
      </c>
      <c r="H99" s="1">
        <v>40</v>
      </c>
      <c r="I99" s="1" t="s">
        <v>32</v>
      </c>
      <c r="J99" s="1">
        <v>82.3</v>
      </c>
      <c r="K99" s="1">
        <f t="shared" si="14"/>
        <v>-1.6029999999999944</v>
      </c>
      <c r="L99" s="1">
        <f t="shared" si="15"/>
        <v>80.697000000000003</v>
      </c>
      <c r="M99" s="1"/>
      <c r="N99" s="1">
        <v>70.985999999999976</v>
      </c>
      <c r="O99" s="1">
        <f t="shared" si="16"/>
        <v>16.139400000000002</v>
      </c>
      <c r="P99" s="5">
        <f t="shared" si="22"/>
        <v>63.371400000000051</v>
      </c>
      <c r="Q99" s="5"/>
      <c r="R99" s="1"/>
      <c r="S99" s="1">
        <f t="shared" si="17"/>
        <v>11</v>
      </c>
      <c r="T99" s="1">
        <f t="shared" si="18"/>
        <v>7.073497156028103</v>
      </c>
      <c r="U99" s="1">
        <v>15.813000000000001</v>
      </c>
      <c r="V99" s="1">
        <v>17.286999999999999</v>
      </c>
      <c r="W99" s="1">
        <v>13.590999999999999</v>
      </c>
      <c r="X99" s="1">
        <v>11.3048</v>
      </c>
      <c r="Y99" s="1">
        <v>17.495200000000001</v>
      </c>
      <c r="Z99" s="1">
        <v>22.0318</v>
      </c>
      <c r="AA99" s="1" t="s">
        <v>53</v>
      </c>
      <c r="AB99" s="1">
        <f t="shared" si="19"/>
        <v>63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4" t="s">
        <v>139</v>
      </c>
      <c r="B100" s="14" t="s">
        <v>40</v>
      </c>
      <c r="C100" s="14"/>
      <c r="D100" s="14"/>
      <c r="E100" s="14"/>
      <c r="F100" s="14"/>
      <c r="G100" s="15">
        <v>0</v>
      </c>
      <c r="H100" s="14" t="e">
        <v>#N/A</v>
      </c>
      <c r="I100" s="14" t="s">
        <v>32</v>
      </c>
      <c r="J100" s="14"/>
      <c r="K100" s="14">
        <f t="shared" ref="K100:K121" si="23">E100-J100</f>
        <v>0</v>
      </c>
      <c r="L100" s="14">
        <f t="shared" si="15"/>
        <v>0</v>
      </c>
      <c r="M100" s="14"/>
      <c r="N100" s="14"/>
      <c r="O100" s="14">
        <f t="shared" si="16"/>
        <v>0</v>
      </c>
      <c r="P100" s="16"/>
      <c r="Q100" s="16"/>
      <c r="R100" s="14"/>
      <c r="S100" s="14" t="e">
        <f t="shared" si="17"/>
        <v>#DIV/0!</v>
      </c>
      <c r="T100" s="14" t="e">
        <f t="shared" si="18"/>
        <v>#DIV/0!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 t="s">
        <v>49</v>
      </c>
      <c r="AB100" s="14">
        <f t="shared" si="19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4" t="s">
        <v>140</v>
      </c>
      <c r="B101" s="14" t="s">
        <v>40</v>
      </c>
      <c r="C101" s="14"/>
      <c r="D101" s="14"/>
      <c r="E101" s="14"/>
      <c r="F101" s="14"/>
      <c r="G101" s="15">
        <v>0</v>
      </c>
      <c r="H101" s="14" t="e">
        <v>#N/A</v>
      </c>
      <c r="I101" s="14" t="s">
        <v>32</v>
      </c>
      <c r="J101" s="14"/>
      <c r="K101" s="14">
        <f t="shared" si="23"/>
        <v>0</v>
      </c>
      <c r="L101" s="14">
        <f t="shared" si="15"/>
        <v>0</v>
      </c>
      <c r="M101" s="14"/>
      <c r="N101" s="14"/>
      <c r="O101" s="14">
        <f t="shared" si="16"/>
        <v>0</v>
      </c>
      <c r="P101" s="16"/>
      <c r="Q101" s="16"/>
      <c r="R101" s="14"/>
      <c r="S101" s="14" t="e">
        <f t="shared" si="17"/>
        <v>#DIV/0!</v>
      </c>
      <c r="T101" s="14" t="e">
        <f t="shared" si="18"/>
        <v>#DIV/0!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 t="s">
        <v>49</v>
      </c>
      <c r="AB101" s="14">
        <f t="shared" si="19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20" t="s">
        <v>141</v>
      </c>
      <c r="B102" s="1" t="s">
        <v>40</v>
      </c>
      <c r="C102" s="1"/>
      <c r="D102" s="1"/>
      <c r="E102" s="19">
        <f>E108</f>
        <v>23</v>
      </c>
      <c r="F102" s="19">
        <f>F108</f>
        <v>6</v>
      </c>
      <c r="G102" s="6">
        <v>0.4</v>
      </c>
      <c r="H102" s="1" t="e">
        <v>#N/A</v>
      </c>
      <c r="I102" s="1" t="s">
        <v>32</v>
      </c>
      <c r="J102" s="1"/>
      <c r="K102" s="1">
        <f t="shared" si="23"/>
        <v>23</v>
      </c>
      <c r="L102" s="1">
        <f t="shared" si="15"/>
        <v>23</v>
      </c>
      <c r="M102" s="1"/>
      <c r="N102" s="1">
        <v>13.2</v>
      </c>
      <c r="O102" s="1">
        <f t="shared" si="16"/>
        <v>4.5999999999999996</v>
      </c>
      <c r="P102" s="5">
        <f>11*O102-N102-F102</f>
        <v>31.399999999999991</v>
      </c>
      <c r="Q102" s="5"/>
      <c r="R102" s="1"/>
      <c r="S102" s="1">
        <f t="shared" si="17"/>
        <v>11</v>
      </c>
      <c r="T102" s="1">
        <f t="shared" si="18"/>
        <v>4.1739130434782608</v>
      </c>
      <c r="U102" s="1">
        <v>3.6</v>
      </c>
      <c r="V102" s="1">
        <v>4</v>
      </c>
      <c r="W102" s="1">
        <v>3.2</v>
      </c>
      <c r="X102" s="1">
        <v>5</v>
      </c>
      <c r="Y102" s="1">
        <v>2.6</v>
      </c>
      <c r="Z102" s="1">
        <v>0</v>
      </c>
      <c r="AA102" s="1" t="s">
        <v>142</v>
      </c>
      <c r="AB102" s="1">
        <f t="shared" ref="AB102:AB121" si="24">ROUND(P102*G102,0)</f>
        <v>13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4" t="s">
        <v>143</v>
      </c>
      <c r="B103" s="14" t="s">
        <v>40</v>
      </c>
      <c r="C103" s="14"/>
      <c r="D103" s="14"/>
      <c r="E103" s="14"/>
      <c r="F103" s="14"/>
      <c r="G103" s="15">
        <v>0</v>
      </c>
      <c r="H103" s="14" t="e">
        <v>#N/A</v>
      </c>
      <c r="I103" s="14" t="s">
        <v>32</v>
      </c>
      <c r="J103" s="14"/>
      <c r="K103" s="14">
        <f t="shared" si="23"/>
        <v>0</v>
      </c>
      <c r="L103" s="14">
        <f t="shared" si="15"/>
        <v>0</v>
      </c>
      <c r="M103" s="14"/>
      <c r="N103" s="14"/>
      <c r="O103" s="14">
        <f t="shared" si="16"/>
        <v>0</v>
      </c>
      <c r="P103" s="16"/>
      <c r="Q103" s="16"/>
      <c r="R103" s="14"/>
      <c r="S103" s="14" t="e">
        <f t="shared" si="17"/>
        <v>#DIV/0!</v>
      </c>
      <c r="T103" s="14" t="e">
        <f t="shared" si="18"/>
        <v>#DIV/0!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 t="s">
        <v>49</v>
      </c>
      <c r="AB103" s="14">
        <f t="shared" si="24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 t="s">
        <v>144</v>
      </c>
      <c r="B104" s="1" t="s">
        <v>40</v>
      </c>
      <c r="C104" s="1">
        <v>23</v>
      </c>
      <c r="D104" s="1">
        <v>3</v>
      </c>
      <c r="E104" s="1">
        <v>3</v>
      </c>
      <c r="F104" s="1">
        <v>23</v>
      </c>
      <c r="G104" s="6">
        <v>0.6</v>
      </c>
      <c r="H104" s="1" t="e">
        <v>#N/A</v>
      </c>
      <c r="I104" s="1" t="s">
        <v>32</v>
      </c>
      <c r="J104" s="1">
        <v>3</v>
      </c>
      <c r="K104" s="1">
        <f t="shared" si="23"/>
        <v>0</v>
      </c>
      <c r="L104" s="1">
        <f t="shared" si="15"/>
        <v>3</v>
      </c>
      <c r="M104" s="1"/>
      <c r="N104" s="1">
        <v>0</v>
      </c>
      <c r="O104" s="1">
        <f t="shared" si="16"/>
        <v>0.6</v>
      </c>
      <c r="P104" s="5"/>
      <c r="Q104" s="5"/>
      <c r="R104" s="1"/>
      <c r="S104" s="1">
        <f t="shared" si="17"/>
        <v>38.333333333333336</v>
      </c>
      <c r="T104" s="1">
        <f t="shared" si="18"/>
        <v>38.333333333333336</v>
      </c>
      <c r="U104" s="1">
        <v>0.8</v>
      </c>
      <c r="V104" s="1">
        <v>0.8</v>
      </c>
      <c r="W104" s="1">
        <v>1</v>
      </c>
      <c r="X104" s="1">
        <v>1</v>
      </c>
      <c r="Y104" s="1">
        <v>0</v>
      </c>
      <c r="Z104" s="1">
        <v>0</v>
      </c>
      <c r="AA104" s="21" t="s">
        <v>56</v>
      </c>
      <c r="AB104" s="1">
        <f t="shared" si="24"/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4" t="s">
        <v>145</v>
      </c>
      <c r="B105" s="14" t="s">
        <v>40</v>
      </c>
      <c r="C105" s="14"/>
      <c r="D105" s="14"/>
      <c r="E105" s="14"/>
      <c r="F105" s="14"/>
      <c r="G105" s="15">
        <v>0</v>
      </c>
      <c r="H105" s="14" t="e">
        <v>#N/A</v>
      </c>
      <c r="I105" s="14" t="s">
        <v>32</v>
      </c>
      <c r="J105" s="14"/>
      <c r="K105" s="14">
        <f t="shared" si="23"/>
        <v>0</v>
      </c>
      <c r="L105" s="14">
        <f t="shared" si="15"/>
        <v>0</v>
      </c>
      <c r="M105" s="14"/>
      <c r="N105" s="14"/>
      <c r="O105" s="14">
        <f t="shared" si="16"/>
        <v>0</v>
      </c>
      <c r="P105" s="16"/>
      <c r="Q105" s="16"/>
      <c r="R105" s="14"/>
      <c r="S105" s="14" t="e">
        <f t="shared" si="17"/>
        <v>#DIV/0!</v>
      </c>
      <c r="T105" s="14" t="e">
        <f t="shared" si="18"/>
        <v>#DIV/0!</v>
      </c>
      <c r="U105" s="14">
        <v>0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 t="s">
        <v>49</v>
      </c>
      <c r="AB105" s="14">
        <f t="shared" si="24"/>
        <v>0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4" t="s">
        <v>146</v>
      </c>
      <c r="B106" s="14" t="s">
        <v>40</v>
      </c>
      <c r="C106" s="14"/>
      <c r="D106" s="14"/>
      <c r="E106" s="14"/>
      <c r="F106" s="14"/>
      <c r="G106" s="15">
        <v>0</v>
      </c>
      <c r="H106" s="14" t="e">
        <v>#N/A</v>
      </c>
      <c r="I106" s="14" t="s">
        <v>32</v>
      </c>
      <c r="J106" s="14"/>
      <c r="K106" s="14">
        <f t="shared" si="23"/>
        <v>0</v>
      </c>
      <c r="L106" s="14">
        <f t="shared" si="15"/>
        <v>0</v>
      </c>
      <c r="M106" s="14"/>
      <c r="N106" s="14"/>
      <c r="O106" s="14">
        <f t="shared" si="16"/>
        <v>0</v>
      </c>
      <c r="P106" s="16"/>
      <c r="Q106" s="16"/>
      <c r="R106" s="14"/>
      <c r="S106" s="14" t="e">
        <f t="shared" si="17"/>
        <v>#DIV/0!</v>
      </c>
      <c r="T106" s="14" t="e">
        <f t="shared" si="18"/>
        <v>#DIV/0!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 t="s">
        <v>49</v>
      </c>
      <c r="AB106" s="14">
        <f t="shared" si="24"/>
        <v>0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4" t="s">
        <v>147</v>
      </c>
      <c r="B107" s="14" t="s">
        <v>31</v>
      </c>
      <c r="C107" s="14"/>
      <c r="D107" s="14"/>
      <c r="E107" s="14"/>
      <c r="F107" s="14"/>
      <c r="G107" s="15">
        <v>0</v>
      </c>
      <c r="H107" s="14" t="e">
        <v>#N/A</v>
      </c>
      <c r="I107" s="14" t="s">
        <v>32</v>
      </c>
      <c r="J107" s="14"/>
      <c r="K107" s="14">
        <f t="shared" si="23"/>
        <v>0</v>
      </c>
      <c r="L107" s="14">
        <f t="shared" si="15"/>
        <v>0</v>
      </c>
      <c r="M107" s="14"/>
      <c r="N107" s="14"/>
      <c r="O107" s="14">
        <f t="shared" si="16"/>
        <v>0</v>
      </c>
      <c r="P107" s="16"/>
      <c r="Q107" s="16"/>
      <c r="R107" s="14"/>
      <c r="S107" s="14" t="e">
        <f t="shared" si="17"/>
        <v>#DIV/0!</v>
      </c>
      <c r="T107" s="14" t="e">
        <f t="shared" si="18"/>
        <v>#DIV/0!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 t="s">
        <v>49</v>
      </c>
      <c r="AB107" s="14">
        <f t="shared" si="24"/>
        <v>0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0" t="s">
        <v>148</v>
      </c>
      <c r="B108" s="10" t="s">
        <v>40</v>
      </c>
      <c r="C108" s="10">
        <v>39</v>
      </c>
      <c r="D108" s="10"/>
      <c r="E108" s="19">
        <v>23</v>
      </c>
      <c r="F108" s="19">
        <v>6</v>
      </c>
      <c r="G108" s="11">
        <v>0</v>
      </c>
      <c r="H108" s="10" t="e">
        <v>#N/A</v>
      </c>
      <c r="I108" s="10" t="s">
        <v>41</v>
      </c>
      <c r="J108" s="10">
        <v>35</v>
      </c>
      <c r="K108" s="10">
        <f t="shared" si="23"/>
        <v>-12</v>
      </c>
      <c r="L108" s="10">
        <f t="shared" si="15"/>
        <v>23</v>
      </c>
      <c r="M108" s="10"/>
      <c r="N108" s="10"/>
      <c r="O108" s="10">
        <f t="shared" si="16"/>
        <v>4.5999999999999996</v>
      </c>
      <c r="P108" s="12"/>
      <c r="Q108" s="12"/>
      <c r="R108" s="10"/>
      <c r="S108" s="10">
        <f t="shared" si="17"/>
        <v>1.3043478260869565</v>
      </c>
      <c r="T108" s="10">
        <f t="shared" si="18"/>
        <v>1.3043478260869565</v>
      </c>
      <c r="U108" s="10">
        <v>3.6</v>
      </c>
      <c r="V108" s="10">
        <v>4</v>
      </c>
      <c r="W108" s="10">
        <v>3.2</v>
      </c>
      <c r="X108" s="10">
        <v>5</v>
      </c>
      <c r="Y108" s="10">
        <v>2.6</v>
      </c>
      <c r="Z108" s="10">
        <v>0</v>
      </c>
      <c r="AA108" s="10" t="s">
        <v>149</v>
      </c>
      <c r="AB108" s="10">
        <f t="shared" si="24"/>
        <v>0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4" t="s">
        <v>150</v>
      </c>
      <c r="B109" s="14" t="s">
        <v>31</v>
      </c>
      <c r="C109" s="14"/>
      <c r="D109" s="14"/>
      <c r="E109" s="14"/>
      <c r="F109" s="14"/>
      <c r="G109" s="15">
        <v>0</v>
      </c>
      <c r="H109" s="14" t="e">
        <v>#N/A</v>
      </c>
      <c r="I109" s="14" t="s">
        <v>32</v>
      </c>
      <c r="J109" s="14"/>
      <c r="K109" s="14">
        <f t="shared" si="23"/>
        <v>0</v>
      </c>
      <c r="L109" s="14">
        <f t="shared" si="15"/>
        <v>0</v>
      </c>
      <c r="M109" s="14"/>
      <c r="N109" s="14"/>
      <c r="O109" s="14">
        <f t="shared" si="16"/>
        <v>0</v>
      </c>
      <c r="P109" s="16"/>
      <c r="Q109" s="16"/>
      <c r="R109" s="14"/>
      <c r="S109" s="14" t="e">
        <f t="shared" si="17"/>
        <v>#DIV/0!</v>
      </c>
      <c r="T109" s="14" t="e">
        <f t="shared" si="18"/>
        <v>#DIV/0!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 t="s">
        <v>49</v>
      </c>
      <c r="AB109" s="14">
        <f t="shared" si="24"/>
        <v>0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0" t="s">
        <v>151</v>
      </c>
      <c r="B110" s="10" t="s">
        <v>40</v>
      </c>
      <c r="C110" s="10">
        <v>25</v>
      </c>
      <c r="D110" s="10">
        <v>1</v>
      </c>
      <c r="E110" s="19">
        <v>2</v>
      </c>
      <c r="F110" s="19">
        <v>20</v>
      </c>
      <c r="G110" s="11">
        <v>0</v>
      </c>
      <c r="H110" s="10" t="e">
        <v>#N/A</v>
      </c>
      <c r="I110" s="10" t="s">
        <v>41</v>
      </c>
      <c r="J110" s="10">
        <v>2</v>
      </c>
      <c r="K110" s="10">
        <f t="shared" si="23"/>
        <v>0</v>
      </c>
      <c r="L110" s="10">
        <f t="shared" si="15"/>
        <v>2</v>
      </c>
      <c r="M110" s="10"/>
      <c r="N110" s="10"/>
      <c r="O110" s="10">
        <f t="shared" si="16"/>
        <v>0.4</v>
      </c>
      <c r="P110" s="12"/>
      <c r="Q110" s="12"/>
      <c r="R110" s="10"/>
      <c r="S110" s="10">
        <f t="shared" si="17"/>
        <v>50</v>
      </c>
      <c r="T110" s="10">
        <f t="shared" si="18"/>
        <v>50</v>
      </c>
      <c r="U110" s="10">
        <v>1.4</v>
      </c>
      <c r="V110" s="10">
        <v>1.4</v>
      </c>
      <c r="W110" s="10">
        <v>0.6</v>
      </c>
      <c r="X110" s="10">
        <v>0.6</v>
      </c>
      <c r="Y110" s="10">
        <v>0</v>
      </c>
      <c r="Z110" s="10">
        <v>0</v>
      </c>
      <c r="AA110" s="10" t="s">
        <v>152</v>
      </c>
      <c r="AB110" s="10">
        <f t="shared" si="24"/>
        <v>0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4" t="s">
        <v>153</v>
      </c>
      <c r="B111" s="14" t="s">
        <v>40</v>
      </c>
      <c r="C111" s="14">
        <v>256</v>
      </c>
      <c r="D111" s="14">
        <v>2</v>
      </c>
      <c r="E111" s="14">
        <v>242</v>
      </c>
      <c r="F111" s="14">
        <v>16</v>
      </c>
      <c r="G111" s="15">
        <v>0</v>
      </c>
      <c r="H111" s="14">
        <v>40</v>
      </c>
      <c r="I111" s="14" t="s">
        <v>32</v>
      </c>
      <c r="J111" s="14">
        <v>242</v>
      </c>
      <c r="K111" s="14">
        <f t="shared" si="23"/>
        <v>0</v>
      </c>
      <c r="L111" s="14">
        <f t="shared" si="15"/>
        <v>20</v>
      </c>
      <c r="M111" s="14">
        <v>222</v>
      </c>
      <c r="N111" s="14"/>
      <c r="O111" s="14">
        <f t="shared" si="16"/>
        <v>4</v>
      </c>
      <c r="P111" s="16"/>
      <c r="Q111" s="16"/>
      <c r="R111" s="14"/>
      <c r="S111" s="14">
        <f t="shared" si="17"/>
        <v>4</v>
      </c>
      <c r="T111" s="14">
        <f t="shared" si="18"/>
        <v>4</v>
      </c>
      <c r="U111" s="14">
        <v>2.2000000000000002</v>
      </c>
      <c r="V111" s="14">
        <v>0.8</v>
      </c>
      <c r="W111" s="14">
        <v>3</v>
      </c>
      <c r="X111" s="14">
        <v>3.6</v>
      </c>
      <c r="Y111" s="14">
        <v>4</v>
      </c>
      <c r="Z111" s="14">
        <v>4.2</v>
      </c>
      <c r="AA111" s="14" t="s">
        <v>49</v>
      </c>
      <c r="AB111" s="14">
        <f t="shared" si="24"/>
        <v>0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4" t="s">
        <v>154</v>
      </c>
      <c r="B112" s="14" t="s">
        <v>40</v>
      </c>
      <c r="C112" s="14">
        <v>216</v>
      </c>
      <c r="D112" s="14"/>
      <c r="E112" s="14">
        <v>216</v>
      </c>
      <c r="F112" s="14"/>
      <c r="G112" s="15">
        <v>0</v>
      </c>
      <c r="H112" s="14">
        <v>45</v>
      </c>
      <c r="I112" s="14" t="s">
        <v>32</v>
      </c>
      <c r="J112" s="14">
        <v>221</v>
      </c>
      <c r="K112" s="14">
        <f t="shared" si="23"/>
        <v>-5</v>
      </c>
      <c r="L112" s="14">
        <f t="shared" si="15"/>
        <v>0</v>
      </c>
      <c r="M112" s="14">
        <v>216</v>
      </c>
      <c r="N112" s="14"/>
      <c r="O112" s="14">
        <f t="shared" si="16"/>
        <v>0</v>
      </c>
      <c r="P112" s="16"/>
      <c r="Q112" s="16"/>
      <c r="R112" s="14"/>
      <c r="S112" s="14" t="e">
        <f t="shared" si="17"/>
        <v>#DIV/0!</v>
      </c>
      <c r="T112" s="14" t="e">
        <f t="shared" si="18"/>
        <v>#DIV/0!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 t="s">
        <v>49</v>
      </c>
      <c r="AB112" s="14">
        <f t="shared" si="24"/>
        <v>0</v>
      </c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 t="s">
        <v>155</v>
      </c>
      <c r="B113" s="1" t="s">
        <v>40</v>
      </c>
      <c r="C113" s="1">
        <v>41</v>
      </c>
      <c r="D113" s="1">
        <v>60</v>
      </c>
      <c r="E113" s="1">
        <v>36</v>
      </c>
      <c r="F113" s="1">
        <v>54</v>
      </c>
      <c r="G113" s="6">
        <v>0.11</v>
      </c>
      <c r="H113" s="1" t="e">
        <v>#N/A</v>
      </c>
      <c r="I113" s="1" t="s">
        <v>34</v>
      </c>
      <c r="J113" s="1">
        <v>33</v>
      </c>
      <c r="K113" s="1">
        <f t="shared" si="23"/>
        <v>3</v>
      </c>
      <c r="L113" s="1">
        <f t="shared" si="15"/>
        <v>36</v>
      </c>
      <c r="M113" s="1"/>
      <c r="N113" s="1">
        <v>25</v>
      </c>
      <c r="O113" s="1">
        <f t="shared" si="16"/>
        <v>7.2</v>
      </c>
      <c r="P113" s="5"/>
      <c r="Q113" s="5"/>
      <c r="R113" s="1"/>
      <c r="S113" s="1">
        <f t="shared" si="17"/>
        <v>10.972222222222221</v>
      </c>
      <c r="T113" s="1">
        <f t="shared" si="18"/>
        <v>10.972222222222221</v>
      </c>
      <c r="U113" s="1">
        <v>9</v>
      </c>
      <c r="V113" s="1">
        <v>8</v>
      </c>
      <c r="W113" s="1">
        <v>0</v>
      </c>
      <c r="X113" s="1">
        <v>0</v>
      </c>
      <c r="Y113" s="1">
        <v>0</v>
      </c>
      <c r="Z113" s="1">
        <v>0</v>
      </c>
      <c r="AA113" s="1"/>
      <c r="AB113" s="1">
        <f t="shared" si="24"/>
        <v>0</v>
      </c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 t="s">
        <v>156</v>
      </c>
      <c r="B114" s="1" t="s">
        <v>31</v>
      </c>
      <c r="C114" s="1">
        <v>144.84100000000001</v>
      </c>
      <c r="D114" s="1"/>
      <c r="E114" s="1">
        <v>50.817</v>
      </c>
      <c r="F114" s="1">
        <v>81.965000000000003</v>
      </c>
      <c r="G114" s="6">
        <v>1</v>
      </c>
      <c r="H114" s="1">
        <v>50</v>
      </c>
      <c r="I114" s="1" t="s">
        <v>32</v>
      </c>
      <c r="J114" s="1">
        <v>48.1</v>
      </c>
      <c r="K114" s="1">
        <f t="shared" si="23"/>
        <v>2.7169999999999987</v>
      </c>
      <c r="L114" s="1">
        <f t="shared" si="15"/>
        <v>50.817</v>
      </c>
      <c r="M114" s="1"/>
      <c r="N114" s="1">
        <v>11.526999999999999</v>
      </c>
      <c r="O114" s="1">
        <f t="shared" si="16"/>
        <v>10.163399999999999</v>
      </c>
      <c r="P114" s="5">
        <f t="shared" ref="P114" si="25">11*O114-N114-F114</f>
        <v>18.305399999999992</v>
      </c>
      <c r="Q114" s="5"/>
      <c r="R114" s="1"/>
      <c r="S114" s="1">
        <f t="shared" si="17"/>
        <v>11</v>
      </c>
      <c r="T114" s="1">
        <f t="shared" si="18"/>
        <v>9.1988901351909806</v>
      </c>
      <c r="U114" s="1">
        <v>11.055</v>
      </c>
      <c r="V114" s="1">
        <v>9.1867999999999999</v>
      </c>
      <c r="W114" s="1">
        <v>10.292</v>
      </c>
      <c r="X114" s="1">
        <v>13.6364</v>
      </c>
      <c r="Y114" s="1">
        <v>11.6898</v>
      </c>
      <c r="Z114" s="1">
        <v>11.923</v>
      </c>
      <c r="AA114" s="1"/>
      <c r="AB114" s="1">
        <f t="shared" si="24"/>
        <v>18</v>
      </c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 t="s">
        <v>157</v>
      </c>
      <c r="B115" s="1" t="s">
        <v>31</v>
      </c>
      <c r="C115" s="1">
        <v>115.6</v>
      </c>
      <c r="D115" s="1">
        <v>0.124</v>
      </c>
      <c r="E115" s="1">
        <v>105.584</v>
      </c>
      <c r="F115" s="1"/>
      <c r="G115" s="6">
        <v>1</v>
      </c>
      <c r="H115" s="1" t="e">
        <v>#N/A</v>
      </c>
      <c r="I115" s="1" t="s">
        <v>32</v>
      </c>
      <c r="J115" s="1">
        <v>126.55</v>
      </c>
      <c r="K115" s="1">
        <f t="shared" si="23"/>
        <v>-20.965999999999994</v>
      </c>
      <c r="L115" s="1">
        <f t="shared" si="15"/>
        <v>105.584</v>
      </c>
      <c r="M115" s="1"/>
      <c r="N115" s="1">
        <v>0</v>
      </c>
      <c r="O115" s="1">
        <f t="shared" si="16"/>
        <v>21.116800000000001</v>
      </c>
      <c r="P115" s="5">
        <f>7*O115-N115-F115</f>
        <v>147.8176</v>
      </c>
      <c r="Q115" s="5"/>
      <c r="R115" s="1"/>
      <c r="S115" s="1">
        <f t="shared" si="17"/>
        <v>6.9999999999999991</v>
      </c>
      <c r="T115" s="1">
        <f t="shared" si="18"/>
        <v>0</v>
      </c>
      <c r="U115" s="1">
        <v>6.0533999999999999</v>
      </c>
      <c r="V115" s="1">
        <v>2.8812000000000002</v>
      </c>
      <c r="W115" s="1">
        <v>6.9908000000000001</v>
      </c>
      <c r="X115" s="1">
        <v>7.859</v>
      </c>
      <c r="Y115" s="1">
        <v>11.2684</v>
      </c>
      <c r="Z115" s="1">
        <v>9.5343999999999998</v>
      </c>
      <c r="AA115" s="1" t="s">
        <v>158</v>
      </c>
      <c r="AB115" s="1">
        <f t="shared" si="24"/>
        <v>148</v>
      </c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 t="s">
        <v>159</v>
      </c>
      <c r="B116" s="1" t="s">
        <v>31</v>
      </c>
      <c r="C116" s="1">
        <v>94.677000000000007</v>
      </c>
      <c r="D116" s="1">
        <v>15.5</v>
      </c>
      <c r="E116" s="19">
        <f>92.96+E52</f>
        <v>102.96599999999999</v>
      </c>
      <c r="F116" s="19">
        <f>2.696+F52</f>
        <v>23.635000000000002</v>
      </c>
      <c r="G116" s="6">
        <v>1</v>
      </c>
      <c r="H116" s="1" t="e">
        <v>#N/A</v>
      </c>
      <c r="I116" s="1" t="s">
        <v>32</v>
      </c>
      <c r="J116" s="1">
        <v>85.85</v>
      </c>
      <c r="K116" s="1">
        <f t="shared" si="23"/>
        <v>17.116</v>
      </c>
      <c r="L116" s="1">
        <f t="shared" si="15"/>
        <v>102.96599999999999</v>
      </c>
      <c r="M116" s="1"/>
      <c r="N116" s="1">
        <v>45.431600000000003</v>
      </c>
      <c r="O116" s="1">
        <f t="shared" si="16"/>
        <v>20.5932</v>
      </c>
      <c r="P116" s="5">
        <f>10*O116-N116-F116</f>
        <v>136.86539999999999</v>
      </c>
      <c r="Q116" s="5"/>
      <c r="R116" s="1"/>
      <c r="S116" s="1">
        <f t="shared" si="17"/>
        <v>10.000000000000002</v>
      </c>
      <c r="T116" s="1">
        <f t="shared" si="18"/>
        <v>3.3538546704737491</v>
      </c>
      <c r="U116" s="1">
        <v>11.6248</v>
      </c>
      <c r="V116" s="1">
        <v>5.8148</v>
      </c>
      <c r="W116" s="1">
        <v>3.9994000000000001</v>
      </c>
      <c r="X116" s="1">
        <v>1.7267999999999999</v>
      </c>
      <c r="Y116" s="1">
        <v>10.586</v>
      </c>
      <c r="Z116" s="1">
        <v>9.4400000000000013</v>
      </c>
      <c r="AA116" s="18" t="s">
        <v>165</v>
      </c>
      <c r="AB116" s="1">
        <f t="shared" si="24"/>
        <v>137</v>
      </c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0" t="s">
        <v>160</v>
      </c>
      <c r="B117" s="10" t="s">
        <v>31</v>
      </c>
      <c r="C117" s="10">
        <v>67.965000000000003</v>
      </c>
      <c r="D117" s="10">
        <v>1.294</v>
      </c>
      <c r="E117" s="10">
        <v>47.734000000000002</v>
      </c>
      <c r="F117" s="10">
        <v>1.3</v>
      </c>
      <c r="G117" s="11">
        <v>0</v>
      </c>
      <c r="H117" s="10" t="e">
        <v>#N/A</v>
      </c>
      <c r="I117" s="10" t="s">
        <v>41</v>
      </c>
      <c r="J117" s="10">
        <v>56.05</v>
      </c>
      <c r="K117" s="10">
        <f t="shared" si="23"/>
        <v>-8.3159999999999954</v>
      </c>
      <c r="L117" s="10">
        <f t="shared" si="15"/>
        <v>47.734000000000002</v>
      </c>
      <c r="M117" s="10"/>
      <c r="N117" s="10"/>
      <c r="O117" s="10">
        <f t="shared" si="16"/>
        <v>9.5468000000000011</v>
      </c>
      <c r="P117" s="12"/>
      <c r="Q117" s="12"/>
      <c r="R117" s="10"/>
      <c r="S117" s="10">
        <f t="shared" si="17"/>
        <v>0.13617128252398708</v>
      </c>
      <c r="T117" s="10">
        <f t="shared" si="18"/>
        <v>0.13617128252398708</v>
      </c>
      <c r="U117" s="10">
        <v>7.4626000000000001</v>
      </c>
      <c r="V117" s="10">
        <v>7.7329999999999997</v>
      </c>
      <c r="W117" s="10">
        <v>5.1656000000000004</v>
      </c>
      <c r="X117" s="10">
        <v>3.1532</v>
      </c>
      <c r="Y117" s="10">
        <v>9.9580000000000002</v>
      </c>
      <c r="Z117" s="10">
        <v>9.1029999999999998</v>
      </c>
      <c r="AA117" s="10"/>
      <c r="AB117" s="10">
        <f t="shared" si="24"/>
        <v>0</v>
      </c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 t="s">
        <v>161</v>
      </c>
      <c r="B118" s="1" t="s">
        <v>40</v>
      </c>
      <c r="C118" s="1">
        <v>120</v>
      </c>
      <c r="D118" s="1">
        <v>2</v>
      </c>
      <c r="E118" s="1">
        <v>10</v>
      </c>
      <c r="F118" s="1">
        <v>108</v>
      </c>
      <c r="G118" s="6">
        <v>0.4</v>
      </c>
      <c r="H118" s="1" t="e">
        <v>#N/A</v>
      </c>
      <c r="I118" s="1" t="s">
        <v>32</v>
      </c>
      <c r="J118" s="1">
        <v>10</v>
      </c>
      <c r="K118" s="1">
        <f t="shared" si="23"/>
        <v>0</v>
      </c>
      <c r="L118" s="1">
        <f t="shared" si="15"/>
        <v>10</v>
      </c>
      <c r="M118" s="1"/>
      <c r="N118" s="1">
        <v>0</v>
      </c>
      <c r="O118" s="1">
        <f t="shared" si="16"/>
        <v>2</v>
      </c>
      <c r="P118" s="5"/>
      <c r="Q118" s="5"/>
      <c r="R118" s="1"/>
      <c r="S118" s="1">
        <f t="shared" si="17"/>
        <v>54</v>
      </c>
      <c r="T118" s="1">
        <f t="shared" si="18"/>
        <v>54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21" t="s">
        <v>167</v>
      </c>
      <c r="AB118" s="1">
        <f t="shared" si="24"/>
        <v>0</v>
      </c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0" t="s">
        <v>162</v>
      </c>
      <c r="B119" s="10" t="s">
        <v>31</v>
      </c>
      <c r="C119" s="10">
        <v>77.596000000000004</v>
      </c>
      <c r="D119" s="10">
        <v>9.6839999999999993</v>
      </c>
      <c r="E119" s="10">
        <v>75.933000000000007</v>
      </c>
      <c r="F119" s="10">
        <v>8.4450000000000003</v>
      </c>
      <c r="G119" s="11">
        <v>0</v>
      </c>
      <c r="H119" s="10" t="e">
        <v>#N/A</v>
      </c>
      <c r="I119" s="10" t="s">
        <v>41</v>
      </c>
      <c r="J119" s="10">
        <v>70.25</v>
      </c>
      <c r="K119" s="10">
        <f t="shared" si="23"/>
        <v>5.6830000000000069</v>
      </c>
      <c r="L119" s="10">
        <f t="shared" si="15"/>
        <v>75.933000000000007</v>
      </c>
      <c r="M119" s="10"/>
      <c r="N119" s="10">
        <v>0</v>
      </c>
      <c r="O119" s="10">
        <f t="shared" si="16"/>
        <v>15.186600000000002</v>
      </c>
      <c r="P119" s="12"/>
      <c r="Q119" s="12"/>
      <c r="R119" s="10"/>
      <c r="S119" s="10">
        <f t="shared" si="17"/>
        <v>0.55608233574335264</v>
      </c>
      <c r="T119" s="10">
        <f t="shared" si="18"/>
        <v>0.55608233574335264</v>
      </c>
      <c r="U119" s="10">
        <v>0.87899999999999989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/>
      <c r="AB119" s="10">
        <f t="shared" si="24"/>
        <v>0</v>
      </c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 t="s">
        <v>170</v>
      </c>
      <c r="B120" s="1" t="s">
        <v>40</v>
      </c>
      <c r="C120" s="1"/>
      <c r="D120" s="1"/>
      <c r="E120" s="1"/>
      <c r="F120" s="1"/>
      <c r="G120" s="6">
        <v>0.4</v>
      </c>
      <c r="H120" s="1" t="e">
        <v>#N/A</v>
      </c>
      <c r="I120" s="1" t="s">
        <v>32</v>
      </c>
      <c r="J120" s="1"/>
      <c r="K120" s="1"/>
      <c r="L120" s="1"/>
      <c r="M120" s="1"/>
      <c r="N120" s="1"/>
      <c r="O120" s="1"/>
      <c r="P120" s="5">
        <v>30</v>
      </c>
      <c r="Q120" s="5"/>
      <c r="R120" s="1"/>
      <c r="S120" s="1"/>
      <c r="T120" s="1"/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 t="s">
        <v>171</v>
      </c>
      <c r="AB120" s="1">
        <f t="shared" si="24"/>
        <v>12</v>
      </c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4" t="s">
        <v>163</v>
      </c>
      <c r="B121" s="14" t="s">
        <v>31</v>
      </c>
      <c r="C121" s="14"/>
      <c r="D121" s="14"/>
      <c r="E121" s="14"/>
      <c r="F121" s="14"/>
      <c r="G121" s="15">
        <v>0</v>
      </c>
      <c r="H121" s="14">
        <v>40</v>
      </c>
      <c r="I121" s="14" t="s">
        <v>32</v>
      </c>
      <c r="J121" s="14"/>
      <c r="K121" s="14">
        <f t="shared" si="23"/>
        <v>0</v>
      </c>
      <c r="L121" s="14">
        <f t="shared" si="15"/>
        <v>0</v>
      </c>
      <c r="M121" s="14"/>
      <c r="N121" s="14"/>
      <c r="O121" s="14">
        <f t="shared" si="16"/>
        <v>0</v>
      </c>
      <c r="P121" s="16"/>
      <c r="Q121" s="16"/>
      <c r="R121" s="14"/>
      <c r="S121" s="14" t="e">
        <f t="shared" si="17"/>
        <v>#DIV/0!</v>
      </c>
      <c r="T121" s="14" t="e">
        <f t="shared" si="18"/>
        <v>#DIV/0!</v>
      </c>
      <c r="U121" s="14">
        <v>0</v>
      </c>
      <c r="V121" s="14">
        <v>0</v>
      </c>
      <c r="W121" s="14">
        <v>0</v>
      </c>
      <c r="X121" s="14"/>
      <c r="Y121" s="14">
        <v>0</v>
      </c>
      <c r="Z121" s="14">
        <v>0</v>
      </c>
      <c r="AA121" s="14" t="s">
        <v>70</v>
      </c>
      <c r="AB121" s="14">
        <f t="shared" si="24"/>
        <v>0</v>
      </c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</sheetData>
  <autoFilter ref="A3:AB121" xr:uid="{5CE11F8F-49D8-416D-8D06-AEF5EB41835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2024-04-03T08:38:13Z</dcterms:created>
  <dcterms:modified xsi:type="dcterms:W3CDTF">2024-04-04T08:51:05Z</dcterms:modified>
</cp:coreProperties>
</file>