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3,04,24 ПОКОМ КИ филиалы\"/>
    </mc:Choice>
  </mc:AlternateContent>
  <xr:revisionPtr revIDLastSave="0" documentId="13_ncr:1_{086FE350-04FF-4369-9E22-D75706A7A3C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Sheet!$A$3:$AC$118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13" i="1" l="1"/>
  <c r="AC112" i="1"/>
  <c r="AC7" i="1"/>
  <c r="Q117" i="1"/>
  <c r="Q115" i="1"/>
  <c r="AC115" i="1" s="1"/>
  <c r="Q110" i="1"/>
  <c r="Q108" i="1"/>
  <c r="AC108" i="1" s="1"/>
  <c r="Q105" i="1"/>
  <c r="AC105" i="1" s="1"/>
  <c r="Q104" i="1"/>
  <c r="AC104" i="1" s="1"/>
  <c r="Q101" i="1"/>
  <c r="AC101" i="1" s="1"/>
  <c r="Q100" i="1"/>
  <c r="Q98" i="1"/>
  <c r="AC98" i="1" s="1"/>
  <c r="Q97" i="1"/>
  <c r="AC97" i="1" s="1"/>
  <c r="Q96" i="1"/>
  <c r="Q94" i="1"/>
  <c r="Q88" i="1"/>
  <c r="Q85" i="1"/>
  <c r="AC85" i="1" s="1"/>
  <c r="Q84" i="1"/>
  <c r="Q83" i="1"/>
  <c r="AC83" i="1" s="1"/>
  <c r="Q75" i="1"/>
  <c r="Q72" i="1"/>
  <c r="AC72" i="1" s="1"/>
  <c r="Q66" i="1"/>
  <c r="Q61" i="1"/>
  <c r="AC61" i="1" s="1"/>
  <c r="Q59" i="1"/>
  <c r="AC59" i="1" s="1"/>
  <c r="Q57" i="1"/>
  <c r="AC57" i="1" s="1"/>
  <c r="Q56" i="1"/>
  <c r="Q52" i="1"/>
  <c r="Q49" i="1"/>
  <c r="AC49" i="1" s="1"/>
  <c r="Q27" i="1"/>
  <c r="Q15" i="1"/>
  <c r="Q10" i="1"/>
  <c r="Q6" i="1"/>
  <c r="AC52" i="1" l="1"/>
  <c r="AC56" i="1"/>
  <c r="AC66" i="1"/>
  <c r="AC75" i="1"/>
  <c r="AC84" i="1"/>
  <c r="AC10" i="1"/>
  <c r="AC27" i="1"/>
  <c r="AC88" i="1"/>
  <c r="AC94" i="1"/>
  <c r="AC100" i="1"/>
  <c r="AC110" i="1"/>
  <c r="AC117" i="1"/>
  <c r="AC15" i="1"/>
  <c r="AC6" i="1"/>
  <c r="AC96" i="1"/>
  <c r="F105" i="1"/>
  <c r="E105" i="1"/>
  <c r="F90" i="1"/>
  <c r="E90" i="1"/>
  <c r="O7" i="1" l="1"/>
  <c r="T7" i="1" s="1"/>
  <c r="O8" i="1"/>
  <c r="O9" i="1"/>
  <c r="O10" i="1"/>
  <c r="T10" i="1" s="1"/>
  <c r="O11" i="1"/>
  <c r="T11" i="1" s="1"/>
  <c r="O12" i="1"/>
  <c r="O13" i="1"/>
  <c r="O14" i="1"/>
  <c r="O15" i="1"/>
  <c r="T15" i="1" s="1"/>
  <c r="O16" i="1"/>
  <c r="T16" i="1" s="1"/>
  <c r="O17" i="1"/>
  <c r="T17" i="1" s="1"/>
  <c r="O18" i="1"/>
  <c r="O19" i="1"/>
  <c r="P19" i="1" s="1"/>
  <c r="Q19" i="1" s="1"/>
  <c r="O20" i="1"/>
  <c r="T20" i="1" s="1"/>
  <c r="O21" i="1"/>
  <c r="O22" i="1"/>
  <c r="T22" i="1" s="1"/>
  <c r="O23" i="1"/>
  <c r="T23" i="1" s="1"/>
  <c r="O24" i="1"/>
  <c r="T24" i="1" s="1"/>
  <c r="O25" i="1"/>
  <c r="T25" i="1" s="1"/>
  <c r="O26" i="1"/>
  <c r="T26" i="1" s="1"/>
  <c r="O27" i="1"/>
  <c r="T27" i="1" s="1"/>
  <c r="O28" i="1"/>
  <c r="O29" i="1"/>
  <c r="O30" i="1"/>
  <c r="P30" i="1" s="1"/>
  <c r="O31" i="1"/>
  <c r="T31" i="1" s="1"/>
  <c r="O32" i="1"/>
  <c r="O33" i="1"/>
  <c r="O34" i="1"/>
  <c r="P34" i="1" s="1"/>
  <c r="O35" i="1"/>
  <c r="O36" i="1"/>
  <c r="O37" i="1"/>
  <c r="O38" i="1"/>
  <c r="P38" i="1" s="1"/>
  <c r="O39" i="1"/>
  <c r="O40" i="1"/>
  <c r="O41" i="1"/>
  <c r="O42" i="1"/>
  <c r="O43" i="1"/>
  <c r="T43" i="1" s="1"/>
  <c r="O44" i="1"/>
  <c r="O45" i="1"/>
  <c r="O46" i="1"/>
  <c r="T46" i="1" s="1"/>
  <c r="O47" i="1"/>
  <c r="O48" i="1"/>
  <c r="O49" i="1"/>
  <c r="T49" i="1" s="1"/>
  <c r="O50" i="1"/>
  <c r="O51" i="1"/>
  <c r="O52" i="1"/>
  <c r="T52" i="1" s="1"/>
  <c r="O53" i="1"/>
  <c r="O54" i="1"/>
  <c r="O55" i="1"/>
  <c r="O56" i="1"/>
  <c r="T56" i="1" s="1"/>
  <c r="O57" i="1"/>
  <c r="T57" i="1" s="1"/>
  <c r="O58" i="1"/>
  <c r="O59" i="1"/>
  <c r="T59" i="1" s="1"/>
  <c r="O60" i="1"/>
  <c r="O61" i="1"/>
  <c r="T61" i="1" s="1"/>
  <c r="O62" i="1"/>
  <c r="O63" i="1"/>
  <c r="O64" i="1"/>
  <c r="O65" i="1"/>
  <c r="O66" i="1"/>
  <c r="T66" i="1" s="1"/>
  <c r="O67" i="1"/>
  <c r="O68" i="1"/>
  <c r="O69" i="1"/>
  <c r="T69" i="1" s="1"/>
  <c r="O70" i="1"/>
  <c r="T70" i="1" s="1"/>
  <c r="O71" i="1"/>
  <c r="T71" i="1" s="1"/>
  <c r="O72" i="1"/>
  <c r="T72" i="1" s="1"/>
  <c r="O73" i="1"/>
  <c r="O74" i="1"/>
  <c r="O75" i="1"/>
  <c r="T75" i="1" s="1"/>
  <c r="O76" i="1"/>
  <c r="T76" i="1" s="1"/>
  <c r="O77" i="1"/>
  <c r="O78" i="1"/>
  <c r="T78" i="1" s="1"/>
  <c r="O79" i="1"/>
  <c r="O80" i="1"/>
  <c r="O81" i="1"/>
  <c r="T81" i="1" s="1"/>
  <c r="O82" i="1"/>
  <c r="O83" i="1"/>
  <c r="T83" i="1" s="1"/>
  <c r="O84" i="1"/>
  <c r="T84" i="1" s="1"/>
  <c r="O85" i="1"/>
  <c r="T85" i="1" s="1"/>
  <c r="O86" i="1"/>
  <c r="O87" i="1"/>
  <c r="O88" i="1"/>
  <c r="T88" i="1" s="1"/>
  <c r="O89" i="1"/>
  <c r="T89" i="1" s="1"/>
  <c r="O90" i="1"/>
  <c r="O91" i="1"/>
  <c r="O92" i="1"/>
  <c r="O93" i="1"/>
  <c r="U93" i="1" s="1"/>
  <c r="O94" i="1"/>
  <c r="T94" i="1" s="1"/>
  <c r="O95" i="1"/>
  <c r="O96" i="1"/>
  <c r="T96" i="1" s="1"/>
  <c r="O97" i="1"/>
  <c r="T97" i="1" s="1"/>
  <c r="O98" i="1"/>
  <c r="T98" i="1" s="1"/>
  <c r="O99" i="1"/>
  <c r="P99" i="1" s="1"/>
  <c r="Q99" i="1" s="1"/>
  <c r="O100" i="1"/>
  <c r="T100" i="1" s="1"/>
  <c r="O101" i="1"/>
  <c r="T101" i="1" s="1"/>
  <c r="O102" i="1"/>
  <c r="O103" i="1"/>
  <c r="U103" i="1" s="1"/>
  <c r="O104" i="1"/>
  <c r="T104" i="1" s="1"/>
  <c r="O105" i="1"/>
  <c r="T105" i="1" s="1"/>
  <c r="O106" i="1"/>
  <c r="U106" i="1" s="1"/>
  <c r="O107" i="1"/>
  <c r="U107" i="1" s="1"/>
  <c r="O108" i="1"/>
  <c r="T108" i="1" s="1"/>
  <c r="O109" i="1"/>
  <c r="U109" i="1" s="1"/>
  <c r="O110" i="1"/>
  <c r="T110" i="1" s="1"/>
  <c r="O111" i="1"/>
  <c r="U111" i="1" s="1"/>
  <c r="O112" i="1"/>
  <c r="O113" i="1"/>
  <c r="T113" i="1" s="1"/>
  <c r="O114" i="1"/>
  <c r="U114" i="1" s="1"/>
  <c r="O115" i="1"/>
  <c r="T115" i="1" s="1"/>
  <c r="O116" i="1"/>
  <c r="U116" i="1" s="1"/>
  <c r="O117" i="1"/>
  <c r="T117" i="1" s="1"/>
  <c r="O118" i="1"/>
  <c r="U118" i="1" s="1"/>
  <c r="O6" i="1"/>
  <c r="T6" i="1" s="1"/>
  <c r="AC99" i="1" l="1"/>
  <c r="T99" i="1"/>
  <c r="T19" i="1"/>
  <c r="AC19" i="1"/>
  <c r="P112" i="1"/>
  <c r="T112" i="1"/>
  <c r="U117" i="1"/>
  <c r="U115" i="1"/>
  <c r="U113" i="1"/>
  <c r="P113" i="1"/>
  <c r="U105" i="1"/>
  <c r="U101" i="1"/>
  <c r="U99" i="1"/>
  <c r="U97" i="1"/>
  <c r="U95" i="1"/>
  <c r="P95" i="1"/>
  <c r="Q95" i="1" s="1"/>
  <c r="U91" i="1"/>
  <c r="P91" i="1"/>
  <c r="Q91" i="1" s="1"/>
  <c r="P87" i="1"/>
  <c r="Q87" i="1" s="1"/>
  <c r="P79" i="1"/>
  <c r="Q79" i="1" s="1"/>
  <c r="P77" i="1"/>
  <c r="Q77" i="1" s="1"/>
  <c r="P73" i="1"/>
  <c r="Q73" i="1" s="1"/>
  <c r="P67" i="1"/>
  <c r="Q67" i="1" s="1"/>
  <c r="P65" i="1"/>
  <c r="Q65" i="1" s="1"/>
  <c r="P63" i="1"/>
  <c r="Q63" i="1" s="1"/>
  <c r="P55" i="1"/>
  <c r="Q55" i="1" s="1"/>
  <c r="P53" i="1"/>
  <c r="Q53" i="1" s="1"/>
  <c r="P51" i="1"/>
  <c r="Q51" i="1" s="1"/>
  <c r="P47" i="1"/>
  <c r="Q47" i="1" s="1"/>
  <c r="P45" i="1"/>
  <c r="Q45" i="1" s="1"/>
  <c r="P41" i="1"/>
  <c r="Q41" i="1" s="1"/>
  <c r="P39" i="1"/>
  <c r="Q39" i="1" s="1"/>
  <c r="P37" i="1"/>
  <c r="Q37" i="1" s="1"/>
  <c r="P35" i="1"/>
  <c r="Q35" i="1" s="1"/>
  <c r="P33" i="1"/>
  <c r="Q33" i="1" s="1"/>
  <c r="P29" i="1"/>
  <c r="Q29" i="1" s="1"/>
  <c r="P21" i="1"/>
  <c r="Q21" i="1" s="1"/>
  <c r="P13" i="1"/>
  <c r="Q13" i="1" s="1"/>
  <c r="P9" i="1"/>
  <c r="Q9" i="1" s="1"/>
  <c r="U112" i="1"/>
  <c r="U110" i="1"/>
  <c r="U108" i="1"/>
  <c r="U104" i="1"/>
  <c r="U102" i="1"/>
  <c r="P102" i="1"/>
  <c r="Q102" i="1" s="1"/>
  <c r="U100" i="1"/>
  <c r="U98" i="1"/>
  <c r="U96" i="1"/>
  <c r="U94" i="1"/>
  <c r="U92" i="1"/>
  <c r="P92" i="1"/>
  <c r="Q92" i="1" s="1"/>
  <c r="P90" i="1"/>
  <c r="Q90" i="1" s="1"/>
  <c r="P86" i="1"/>
  <c r="Q86" i="1" s="1"/>
  <c r="P82" i="1"/>
  <c r="Q82" i="1" s="1"/>
  <c r="P80" i="1"/>
  <c r="Q80" i="1" s="1"/>
  <c r="P74" i="1"/>
  <c r="Q74" i="1" s="1"/>
  <c r="P68" i="1"/>
  <c r="Q68" i="1" s="1"/>
  <c r="P64" i="1"/>
  <c r="Q64" i="1" s="1"/>
  <c r="P62" i="1"/>
  <c r="Q62" i="1" s="1"/>
  <c r="P60" i="1"/>
  <c r="Q60" i="1" s="1"/>
  <c r="P58" i="1"/>
  <c r="Q58" i="1" s="1"/>
  <c r="P54" i="1"/>
  <c r="Q54" i="1" s="1"/>
  <c r="P50" i="1"/>
  <c r="Q50" i="1" s="1"/>
  <c r="P48" i="1"/>
  <c r="Q48" i="1" s="1"/>
  <c r="P44" i="1"/>
  <c r="Q44" i="1" s="1"/>
  <c r="P42" i="1"/>
  <c r="Q42" i="1" s="1"/>
  <c r="P40" i="1"/>
  <c r="Q40" i="1" s="1"/>
  <c r="Q38" i="1"/>
  <c r="P36" i="1"/>
  <c r="Q36" i="1" s="1"/>
  <c r="Q34" i="1"/>
  <c r="P32" i="1"/>
  <c r="Q32" i="1" s="1"/>
  <c r="Q30" i="1"/>
  <c r="P28" i="1"/>
  <c r="Q28" i="1" s="1"/>
  <c r="P18" i="1"/>
  <c r="Q18" i="1" s="1"/>
  <c r="P14" i="1"/>
  <c r="Q14" i="1" s="1"/>
  <c r="P12" i="1"/>
  <c r="Q12" i="1" s="1"/>
  <c r="P8" i="1"/>
  <c r="Q8" i="1" s="1"/>
  <c r="T107" i="1"/>
  <c r="U83" i="1"/>
  <c r="U75" i="1"/>
  <c r="U67" i="1"/>
  <c r="U59" i="1"/>
  <c r="T118" i="1"/>
  <c r="T111" i="1"/>
  <c r="T103" i="1"/>
  <c r="U87" i="1"/>
  <c r="U79" i="1"/>
  <c r="U71" i="1"/>
  <c r="U63" i="1"/>
  <c r="U55" i="1"/>
  <c r="U50" i="1"/>
  <c r="U46" i="1"/>
  <c r="U42" i="1"/>
  <c r="U38" i="1"/>
  <c r="U34" i="1"/>
  <c r="U30" i="1"/>
  <c r="U26" i="1"/>
  <c r="U22" i="1"/>
  <c r="U18" i="1"/>
  <c r="U14" i="1"/>
  <c r="U10" i="1"/>
  <c r="T109" i="1"/>
  <c r="T93" i="1"/>
  <c r="U89" i="1"/>
  <c r="U85" i="1"/>
  <c r="U81" i="1"/>
  <c r="U77" i="1"/>
  <c r="U73" i="1"/>
  <c r="U69" i="1"/>
  <c r="U65" i="1"/>
  <c r="U61" i="1"/>
  <c r="U57" i="1"/>
  <c r="U52" i="1"/>
  <c r="U48" i="1"/>
  <c r="U44" i="1"/>
  <c r="U40" i="1"/>
  <c r="U36" i="1"/>
  <c r="U32" i="1"/>
  <c r="U28" i="1"/>
  <c r="U24" i="1"/>
  <c r="U20" i="1"/>
  <c r="U16" i="1"/>
  <c r="U12" i="1"/>
  <c r="U8" i="1"/>
  <c r="U6" i="1"/>
  <c r="T116" i="1"/>
  <c r="T114" i="1"/>
  <c r="T106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T8" i="1" l="1"/>
  <c r="AC8" i="1"/>
  <c r="Q5" i="1"/>
  <c r="AC14" i="1"/>
  <c r="T14" i="1"/>
  <c r="AC28" i="1"/>
  <c r="T28" i="1"/>
  <c r="T32" i="1"/>
  <c r="AC32" i="1"/>
  <c r="T36" i="1"/>
  <c r="AC36" i="1"/>
  <c r="T40" i="1"/>
  <c r="AC40" i="1"/>
  <c r="AC44" i="1"/>
  <c r="T44" i="1"/>
  <c r="T50" i="1"/>
  <c r="AC50" i="1"/>
  <c r="T58" i="1"/>
  <c r="AC58" i="1"/>
  <c r="T62" i="1"/>
  <c r="AC62" i="1"/>
  <c r="T68" i="1"/>
  <c r="AC68" i="1"/>
  <c r="AC80" i="1"/>
  <c r="T80" i="1"/>
  <c r="T86" i="1"/>
  <c r="AC86" i="1"/>
  <c r="AC92" i="1"/>
  <c r="T92" i="1"/>
  <c r="T102" i="1"/>
  <c r="AC102" i="1"/>
  <c r="AC9" i="1"/>
  <c r="T9" i="1"/>
  <c r="AC21" i="1"/>
  <c r="T21" i="1"/>
  <c r="AC33" i="1"/>
  <c r="T33" i="1"/>
  <c r="AC37" i="1"/>
  <c r="T37" i="1"/>
  <c r="AC41" i="1"/>
  <c r="T41" i="1"/>
  <c r="AC47" i="1"/>
  <c r="T47" i="1"/>
  <c r="AC53" i="1"/>
  <c r="T53" i="1"/>
  <c r="AC63" i="1"/>
  <c r="T63" i="1"/>
  <c r="AC67" i="1"/>
  <c r="T67" i="1"/>
  <c r="AC77" i="1"/>
  <c r="T77" i="1"/>
  <c r="AC87" i="1"/>
  <c r="T87" i="1"/>
  <c r="AC12" i="1"/>
  <c r="T12" i="1"/>
  <c r="AC18" i="1"/>
  <c r="T18" i="1"/>
  <c r="AC30" i="1"/>
  <c r="T30" i="1"/>
  <c r="T34" i="1"/>
  <c r="AC34" i="1"/>
  <c r="T38" i="1"/>
  <c r="AC38" i="1"/>
  <c r="T42" i="1"/>
  <c r="AC42" i="1"/>
  <c r="T48" i="1"/>
  <c r="AC48" i="1"/>
  <c r="T54" i="1"/>
  <c r="AC54" i="1"/>
  <c r="T60" i="1"/>
  <c r="AC60" i="1"/>
  <c r="T64" i="1"/>
  <c r="AC64" i="1"/>
  <c r="AC74" i="1"/>
  <c r="T74" i="1"/>
  <c r="T82" i="1"/>
  <c r="AC82" i="1"/>
  <c r="AC90" i="1"/>
  <c r="T90" i="1"/>
  <c r="T13" i="1"/>
  <c r="AC13" i="1"/>
  <c r="T29" i="1"/>
  <c r="AC29" i="1"/>
  <c r="AC35" i="1"/>
  <c r="T35" i="1"/>
  <c r="AC39" i="1"/>
  <c r="T39" i="1"/>
  <c r="T45" i="1"/>
  <c r="AC45" i="1"/>
  <c r="AC51" i="1"/>
  <c r="T51" i="1"/>
  <c r="AC55" i="1"/>
  <c r="T55" i="1"/>
  <c r="AC65" i="1"/>
  <c r="T65" i="1"/>
  <c r="T73" i="1"/>
  <c r="AC73" i="1"/>
  <c r="T79" i="1"/>
  <c r="AC79" i="1"/>
  <c r="T91" i="1"/>
  <c r="AC91" i="1"/>
  <c r="AC95" i="1"/>
  <c r="T95" i="1"/>
  <c r="P5" i="1"/>
  <c r="K5" i="1"/>
  <c r="AC5" i="1" l="1"/>
</calcChain>
</file>

<file path=xl/sharedStrings.xml><?xml version="1.0" encoding="utf-8"?>
<sst xmlns="http://schemas.openxmlformats.org/spreadsheetml/2006/main" count="418" uniqueCount="173">
  <si>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</si>
  <si>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</si>
  <si>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</si>
  <si>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</si>
  <si>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</si>
  <si>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</si>
  <si>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</si>
  <si>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</si>
  <si>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</si>
  <si>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</si>
  <si>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</si>
  <si>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</si>
  <si>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</si>
  <si>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</si>
  <si>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</si>
  <si>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</si>
  <si>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</si>
  <si>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</si>
  <si>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</si>
  <si>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</si>
  <si>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</si>
  <si>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</si>
  <si>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</si>
  <si>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01,04,</t>
  </si>
  <si>
    <t>03,04,</t>
  </si>
  <si>
    <t>28,03,</t>
  </si>
  <si>
    <t>27,03,</t>
  </si>
  <si>
    <t>21,03,</t>
  </si>
  <si>
    <t>20,03,</t>
  </si>
  <si>
    <t>14,03,</t>
  </si>
  <si>
    <t>13,03,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</si>
  <si>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</si>
  <si>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</si>
  <si>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</si>
  <si>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</si>
  <si>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</si>
  <si>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</si>
  <si>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</si>
  <si>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</si>
  <si>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029  Сосиски Венские, Вязанка NDX МГС, 0.5кг, ПОКОМ</t>
  </si>
  <si>
    <t>шт</t>
  </si>
  <si>
    <t>не в матрице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</si>
  <si>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</si>
  <si>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</si>
  <si>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</si>
  <si>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</si>
  <si>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то же что 054 / нужно увеличить продажи</t>
  </si>
  <si>
    <t>059  Колбаса Докторская по-стародворски  0.5 кг, ПОКОМ</t>
  </si>
  <si>
    <t>нужно увеличить продажи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</si>
  <si>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</si>
  <si>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</si>
  <si>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</si>
  <si>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</si>
  <si>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21,03,24 Фомин на вывод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</si>
  <si>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</si>
  <si>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</si>
  <si>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094  Сосиски Баварские,  0.35кг, ТМ Колбасный стандарт ПОКОМ</t>
  </si>
  <si>
    <t>то же что и 451 (задвоенное СКЮ) / нужно увеличить продажи</t>
  </si>
  <si>
    <t>096  Сосиски Баварские,  0.42кг,ПОКОМ</t>
  </si>
  <si>
    <t>оприходованы излишки 16,03,/ Откуда???</t>
  </si>
  <si>
    <t>100  Сосиски Баварушки, 0.6кг, БАВАРУШКА ПОКОМ</t>
  </si>
  <si>
    <t>114  Сосиски Филейбургские с филе сочного окорока, 0,55 кг,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</si>
  <si>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</si>
  <si>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</si>
  <si>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</si>
  <si>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</si>
  <si>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</si>
  <si>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нужно увеличить продажи / 21,03,24 Фомин на вывод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</si>
  <si>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</si>
  <si>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</si>
  <si>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новинка / введено для Луганска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</si>
  <si>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</si>
  <si>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</si>
  <si>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</si>
  <si>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</si>
  <si>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</si>
  <si>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</si>
  <si>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</si>
  <si>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</si>
  <si>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</si>
  <si>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</si>
  <si>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</si>
  <si>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</si>
  <si>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249  Сардельки Сочные, ПОКОМ</t>
  </si>
  <si>
    <t>250  Сардельки стародворские с говядиной в обол. NDX, ВЕС. ПОКОМ</t>
  </si>
  <si>
    <t>251  Сосиски Баварские, ВЕС.  ПОКОМ</t>
  </si>
  <si>
    <t>253  Сосиски Ганноверские   ПОКОМ</t>
  </si>
  <si>
    <t>21,03,24 Лыгин подтвердил ввод для Луганска</t>
  </si>
  <si>
    <t>255  Сосиски Молочные для завтрака ТМ Особый рецепт, п/а МГС, ВЕС, ТМ Стародворье  ПОКОМ</t>
  </si>
  <si>
    <t>то же что и 256, 326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</si>
  <si>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</si>
  <si>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</si>
  <si>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</si>
  <si>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</si>
  <si>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</si>
  <si>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</si>
  <si>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</si>
  <si>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273  Сосиски Сочинки с сочной грудинкой, МГС 0.4кг,   ПОКОМ</t>
  </si>
  <si>
    <t>сети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</si>
  <si>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</si>
  <si>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</si>
  <si>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</si>
  <si>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</si>
  <si>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</si>
  <si>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</si>
  <si>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</si>
  <si>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</si>
  <si>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</si>
  <si>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</si>
  <si>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</si>
  <si>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нет потребности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</si>
  <si>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</si>
  <si>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</si>
  <si>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</si>
  <si>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</si>
  <si>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</si>
  <si>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</si>
  <si>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344 Колбаса Салями Финская ТМ Стародворски колбасы ТС Вязанка в оболочке фиброуз в вак 0,35 кг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</si>
  <si>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</si>
  <si>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</si>
  <si>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</si>
  <si>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</si>
  <si>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362 Ветчина Запекуша с сочным окороком ТС Вязанка ТМ Стародворские колбасы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</si>
  <si>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</si>
  <si>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</si>
  <si>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то же что 368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</si>
  <si>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</si>
  <si>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</si>
  <si>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</si>
  <si>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</si>
  <si>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</si>
  <si>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376  Сардельки Сочинки с сочным окороком ТМ Стародворье полиамид мгс ф/в 0,4 кг СК3</t>
  </si>
  <si>
    <t>381  Сардельки Сочинки 0,4кг ТМ Стародворье  ПОКОМ</t>
  </si>
  <si>
    <t>то же что и 376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</si>
  <si>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</si>
  <si>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</si>
  <si>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388 Колбаски Филейбургские ТМ Баварушка с филе сочного окорока копченые в оболоч 0,28 кг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</si>
  <si>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</si>
  <si>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</si>
  <si>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</si>
  <si>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</si>
  <si>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</si>
  <si>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</si>
  <si>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</si>
  <si>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</si>
  <si>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417 П/к колбасы «Сочинка рубленая с сочным окороком» Весовой фиброуз ТМ «Стародворье»  Поком</t>
  </si>
  <si>
    <t>431 Ветчина Филейская ТМ Вязанка ТС Столичная в оболочке полиамид 0,45 кг.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</si>
  <si>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</si>
  <si>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</si>
  <si>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то же что и 094, 460 / нужно увеличить продажи</t>
  </si>
  <si>
    <t>452 Колбаса Сочинка зернистая с сочной грудинкой  ТМ Стародворье в оболочке ф  Поком</t>
  </si>
  <si>
    <t>455 Колбаса Салями Мясорубская ТМ Стародворье с рубленым шпиком в оболочке фиброуз в ваку  Поком</t>
  </si>
  <si>
    <t>458 Колбаса Балыкбургская ТМ Баварушка с мраморным балыком в оболочке черева в вакуу 0,11 кг.  Поком</t>
  </si>
  <si>
    <t>460  Сосиски Баварские ТМ Стародворье 0,35 кг ПОКОМ</t>
  </si>
  <si>
    <t>то же что и 451 (задвоенное СКЮ)</t>
  </si>
  <si>
    <t>470 Колбаса Любительская ТМ Вязанка в оболочке полиамид.Мясной продукт категории А.  Поком</t>
  </si>
  <si>
    <t>474 Колбаса Филейбургская ТМ Баварушка с филе сочного окорока в оболочке черева 0,11 кг.  Поком</t>
  </si>
  <si>
    <t>479 Колбаса Филедворская ТМ Стародворье в оболочке полиамид.  Поком</t>
  </si>
  <si>
    <t>21,03,24 100кг заказ Фомин</t>
  </si>
  <si>
    <t>480 Колбаса Молочная Стародворская ТМ Стародворье с молоком в оболочке полиамид  Поком</t>
  </si>
  <si>
    <t>481 Колбаса Стародворская ТМ Стародворье с окороком в оболочке полиамид.  Поком</t>
  </si>
  <si>
    <t>перемещение</t>
  </si>
  <si>
    <t>484 Колбаса Филедворская ТМ Стародворье в оболочке полиамид 0,4 кг.  Поком</t>
  </si>
  <si>
    <t>486 Колбаса Стародворская ТМ Стародворье со шпиком в оболочке полиамид. ВЕС  Поком</t>
  </si>
  <si>
    <t>488 Колбаса Молочная Стародворская ТМ Стародворье с молоком в оболочке полиамид 0,4кг.  Поком</t>
  </si>
  <si>
    <t>У_255  Сосиски Молочные для завтрака ТМ Особый рецепт, п/а МГС, ВЕС, ТМ Стародворье  ПОКОМ</t>
  </si>
  <si>
    <t>21,03,24 заказ Фомин</t>
  </si>
  <si>
    <t>то же что и 381 (задвоенное СКЮ)</t>
  </si>
  <si>
    <t>21,03,24 50кг заказ Фомин / нужно увеличить продажи</t>
  </si>
  <si>
    <t>слабая реализация</t>
  </si>
  <si>
    <t>приоритет от завода</t>
  </si>
  <si>
    <t>заказ</t>
  </si>
  <si>
    <t>06,04,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</si>
</sst>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0" borderId="1" xfId="1" applyNumberFormat="1" applyFont="1"/>
    <xf numFmtId="164" fontId="1" fillId="0" borderId="1" xfId="1" applyNumberFormat="1" applyFill="1"/>
    <xf numFmtId="164" fontId="4" fillId="4" borderId="1" xfId="1" applyNumberFormat="1" applyFont="1" applyFill="1"/>
    <xf numFmtId="164" fontId="1" fillId="6" borderId="1" xfId="1" applyNumberFormat="1" applyFill="1"/>
    <xf numFmtId="164" fontId="5" fillId="6" borderId="1" xfId="1" applyNumberFormat="1" applyFont="1" applyFill="1"/>
    <xf numFmtId="164" fontId="6" fillId="7" borderId="1" xfId="1" applyNumberFormat="1" applyFont="1" applyFill="1"/>
    <xf numFmtId="164" fontId="4" fillId="6" borderId="1" xfId="1" applyNumberFormat="1" applyFont="1" applyFill="1"/>
    <xf numFmtId="164" fontId="1" fillId="6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9" activePane="bottomRight" state="frozen"/>
      <selection pane="topRight" activeCell="C1" sqref="C1"/>
      <selection pane="bottomLeft" activeCell="A6" sqref="A6"/>
      <selection pane="bottomRight" activeCell="AB13" sqref="AB13"/>
    </sheetView>
  </sheetViews>
  <sheetFormatPr defaultRowHeight="15" x14ac:dyDescent="0.25"/>
  <cols>
    <col min="1" max="1" width="60" customWidth="1"/>
    <col min="2" max="2" width="4" customWidth="1"/>
    <col min="3" max="6" width="7.140625" customWidth="1"/>
    <col min="7" max="7" width="5.42578125" style="8" customWidth="1"/>
    <col min="8" max="8" width="5.42578125" customWidth="1"/>
    <col min="9" max="9" width="12.85546875" customWidth="1"/>
    <col min="10" max="11" width="7" customWidth="1"/>
    <col min="12" max="13" width="0.7109375" customWidth="1"/>
    <col min="14" max="18" width="7.28515625" customWidth="1"/>
    <col min="19" max="19" width="21.7109375" customWidth="1"/>
    <col min="20" max="21" width="5" customWidth="1"/>
    <col min="22" max="27" width="7.140625" customWidth="1"/>
    <col min="28" max="28" width="31.710937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171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172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37665.109000000004</v>
      </c>
      <c r="F5" s="4">
        <f>SUM(F6:F498)</f>
        <v>47082.144000000022</v>
      </c>
      <c r="G5" s="6"/>
      <c r="H5" s="1"/>
      <c r="I5" s="1"/>
      <c r="J5" s="4">
        <f t="shared" ref="J5:R5" si="0">SUM(J6:J498)</f>
        <v>37657.811999999991</v>
      </c>
      <c r="K5" s="4">
        <f t="shared" si="0"/>
        <v>7.2970000000003967</v>
      </c>
      <c r="L5" s="4">
        <f t="shared" si="0"/>
        <v>0</v>
      </c>
      <c r="M5" s="4">
        <f t="shared" si="0"/>
        <v>0</v>
      </c>
      <c r="N5" s="4">
        <f t="shared" si="0"/>
        <v>21754.009879999994</v>
      </c>
      <c r="O5" s="4">
        <f t="shared" si="0"/>
        <v>7533.0217999999977</v>
      </c>
      <c r="P5" s="4">
        <f t="shared" si="0"/>
        <v>16789.899160000008</v>
      </c>
      <c r="Q5" s="4">
        <f t="shared" si="0"/>
        <v>16812.675360000008</v>
      </c>
      <c r="R5" s="4">
        <f t="shared" si="0"/>
        <v>440</v>
      </c>
      <c r="S5" s="1"/>
      <c r="T5" s="1"/>
      <c r="U5" s="1"/>
      <c r="V5" s="4">
        <f t="shared" ref="V5:AA5" si="1">SUM(V6:V498)</f>
        <v>7883.7150000000001</v>
      </c>
      <c r="W5" s="4">
        <f t="shared" si="1"/>
        <v>7551.4375999999966</v>
      </c>
      <c r="X5" s="4">
        <f t="shared" si="1"/>
        <v>7458.0766000000012</v>
      </c>
      <c r="Y5" s="4">
        <f t="shared" si="1"/>
        <v>7017.2707999999993</v>
      </c>
      <c r="Z5" s="4">
        <f t="shared" si="1"/>
        <v>6431.5859999999993</v>
      </c>
      <c r="AA5" s="4">
        <f t="shared" si="1"/>
        <v>6218.7930000000015</v>
      </c>
      <c r="AB5" s="1"/>
      <c r="AC5" s="4">
        <f>SUM(AC6:AC498)</f>
        <v>14020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1477.308</v>
      </c>
      <c r="D6" s="1">
        <v>259.28899999999999</v>
      </c>
      <c r="E6" s="1">
        <v>589.93600000000004</v>
      </c>
      <c r="F6" s="1">
        <v>960.23199999999997</v>
      </c>
      <c r="G6" s="6">
        <v>1</v>
      </c>
      <c r="H6" s="1">
        <v>50</v>
      </c>
      <c r="I6" s="1" t="s">
        <v>33</v>
      </c>
      <c r="J6" s="1">
        <v>606.19000000000005</v>
      </c>
      <c r="K6" s="1">
        <f t="shared" ref="K6:K37" si="2">E6-J6</f>
        <v>-16.254000000000019</v>
      </c>
      <c r="L6" s="1"/>
      <c r="M6" s="1"/>
      <c r="N6" s="1">
        <v>465.96239999999989</v>
      </c>
      <c r="O6" s="1">
        <f>E6/5</f>
        <v>117.9872</v>
      </c>
      <c r="P6" s="5"/>
      <c r="Q6" s="5">
        <f>P6</f>
        <v>0</v>
      </c>
      <c r="R6" s="5"/>
      <c r="S6" s="1"/>
      <c r="T6" s="1">
        <f>(F6+N6+Q6)/O6</f>
        <v>12.087704428955004</v>
      </c>
      <c r="U6" s="1">
        <f>(F6+N6)/O6</f>
        <v>12.087704428955004</v>
      </c>
      <c r="V6" s="1">
        <v>148.9846</v>
      </c>
      <c r="W6" s="1">
        <v>139.28280000000001</v>
      </c>
      <c r="X6" s="1">
        <v>162.7672</v>
      </c>
      <c r="Y6" s="1">
        <v>178.17619999999999</v>
      </c>
      <c r="Z6" s="1">
        <v>135.37819999999999</v>
      </c>
      <c r="AA6" s="1">
        <v>133.3398</v>
      </c>
      <c r="AB6" s="1"/>
      <c r="AC6" s="1">
        <f>ROUND(Q6*G6,0)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34</v>
      </c>
      <c r="B7" s="1" t="s">
        <v>32</v>
      </c>
      <c r="C7" s="1">
        <v>35.103000000000002</v>
      </c>
      <c r="D7" s="1">
        <v>29.568000000000001</v>
      </c>
      <c r="E7" s="1">
        <v>22.050999999999998</v>
      </c>
      <c r="F7" s="1">
        <v>40.161999999999999</v>
      </c>
      <c r="G7" s="6">
        <v>1</v>
      </c>
      <c r="H7" s="1">
        <v>30</v>
      </c>
      <c r="I7" s="1" t="s">
        <v>35</v>
      </c>
      <c r="J7" s="1">
        <v>25.25</v>
      </c>
      <c r="K7" s="1">
        <f t="shared" si="2"/>
        <v>-3.1990000000000016</v>
      </c>
      <c r="L7" s="1"/>
      <c r="M7" s="1"/>
      <c r="N7" s="1">
        <v>0</v>
      </c>
      <c r="O7" s="1">
        <f t="shared" ref="O7:O69" si="3">E7/5</f>
        <v>4.4101999999999997</v>
      </c>
      <c r="P7" s="5">
        <v>10</v>
      </c>
      <c r="Q7" s="5">
        <v>20</v>
      </c>
      <c r="R7" s="5">
        <v>40</v>
      </c>
      <c r="S7" s="1" t="s">
        <v>35</v>
      </c>
      <c r="T7" s="1">
        <f t="shared" ref="T7:T10" si="4">(F7+N7+Q7)/O7</f>
        <v>13.641558205977054</v>
      </c>
      <c r="U7" s="1">
        <f t="shared" ref="U7:U69" si="5">(F7+N7)/O7</f>
        <v>9.1066164799782321</v>
      </c>
      <c r="V7" s="1">
        <v>1.006</v>
      </c>
      <c r="W7" s="1">
        <v>1.5029999999999999</v>
      </c>
      <c r="X7" s="1">
        <v>5.1524000000000001</v>
      </c>
      <c r="Y7" s="1">
        <v>5.6802000000000001</v>
      </c>
      <c r="Z7" s="1">
        <v>1.0247999999999999</v>
      </c>
      <c r="AA7" s="1">
        <v>0</v>
      </c>
      <c r="AB7" s="1"/>
      <c r="AC7" s="1">
        <f t="shared" ref="AC7:AC10" si="6">ROUND(Q7*G7,0)</f>
        <v>20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36</v>
      </c>
      <c r="B8" s="1" t="s">
        <v>32</v>
      </c>
      <c r="C8" s="1">
        <v>466.55399999999997</v>
      </c>
      <c r="D8" s="1">
        <v>318.70999999999998</v>
      </c>
      <c r="E8" s="1">
        <v>319.70699999999999</v>
      </c>
      <c r="F8" s="1">
        <v>405.13799999999998</v>
      </c>
      <c r="G8" s="6">
        <v>1</v>
      </c>
      <c r="H8" s="1">
        <v>45</v>
      </c>
      <c r="I8" s="1" t="s">
        <v>33</v>
      </c>
      <c r="J8" s="1">
        <v>284.43799999999999</v>
      </c>
      <c r="K8" s="1">
        <f t="shared" si="2"/>
        <v>35.269000000000005</v>
      </c>
      <c r="L8" s="1"/>
      <c r="M8" s="1"/>
      <c r="N8" s="1">
        <v>177.4793999999998</v>
      </c>
      <c r="O8" s="1">
        <f t="shared" si="3"/>
        <v>63.941400000000002</v>
      </c>
      <c r="P8" s="5">
        <f t="shared" ref="P8:P9" si="7">11*O8-N8-F8</f>
        <v>120.73800000000023</v>
      </c>
      <c r="Q8" s="5">
        <f t="shared" ref="Q8:Q10" si="8">P8</f>
        <v>120.73800000000023</v>
      </c>
      <c r="R8" s="5"/>
      <c r="S8" s="1"/>
      <c r="T8" s="1">
        <f t="shared" si="4"/>
        <v>10.999999999999998</v>
      </c>
      <c r="U8" s="1">
        <f t="shared" si="5"/>
        <v>9.111739811765144</v>
      </c>
      <c r="V8" s="1">
        <v>67.137199999999993</v>
      </c>
      <c r="W8" s="1">
        <v>65.179000000000002</v>
      </c>
      <c r="X8" s="1">
        <v>71.070799999999991</v>
      </c>
      <c r="Y8" s="1">
        <v>65.633399999999995</v>
      </c>
      <c r="Z8" s="1">
        <v>46.896799999999999</v>
      </c>
      <c r="AA8" s="1">
        <v>44.297199999999997</v>
      </c>
      <c r="AB8" s="1"/>
      <c r="AC8" s="1">
        <f t="shared" si="6"/>
        <v>121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37</v>
      </c>
      <c r="B9" s="1" t="s">
        <v>32</v>
      </c>
      <c r="C9" s="1">
        <v>616.79399999999998</v>
      </c>
      <c r="D9" s="1">
        <v>376.68200000000002</v>
      </c>
      <c r="E9" s="1">
        <v>417.16199999999998</v>
      </c>
      <c r="F9" s="1">
        <v>509.565</v>
      </c>
      <c r="G9" s="6">
        <v>1</v>
      </c>
      <c r="H9" s="1">
        <v>45</v>
      </c>
      <c r="I9" s="1" t="s">
        <v>33</v>
      </c>
      <c r="J9" s="1">
        <v>383.6</v>
      </c>
      <c r="K9" s="1">
        <f t="shared" si="2"/>
        <v>33.561999999999955</v>
      </c>
      <c r="L9" s="1"/>
      <c r="M9" s="1"/>
      <c r="N9" s="1">
        <v>212.1527999999999</v>
      </c>
      <c r="O9" s="1">
        <f t="shared" si="3"/>
        <v>83.432400000000001</v>
      </c>
      <c r="P9" s="5">
        <f t="shared" si="7"/>
        <v>196.03860000000014</v>
      </c>
      <c r="Q9" s="5">
        <f t="shared" si="8"/>
        <v>196.03860000000014</v>
      </c>
      <c r="R9" s="5"/>
      <c r="S9" s="1"/>
      <c r="T9" s="1">
        <f t="shared" si="4"/>
        <v>11</v>
      </c>
      <c r="U9" s="1">
        <f t="shared" si="5"/>
        <v>8.6503300875918701</v>
      </c>
      <c r="V9" s="1">
        <v>83.796199999999999</v>
      </c>
      <c r="W9" s="1">
        <v>82.392600000000002</v>
      </c>
      <c r="X9" s="1">
        <v>97.251199999999997</v>
      </c>
      <c r="Y9" s="1">
        <v>86.72999999999999</v>
      </c>
      <c r="Z9" s="1">
        <v>77.259600000000006</v>
      </c>
      <c r="AA9" s="1">
        <v>78.091999999999999</v>
      </c>
      <c r="AB9" s="1"/>
      <c r="AC9" s="1">
        <f t="shared" si="6"/>
        <v>196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38</v>
      </c>
      <c r="B10" s="1" t="s">
        <v>32</v>
      </c>
      <c r="C10" s="1">
        <v>318.23599999999999</v>
      </c>
      <c r="D10" s="1">
        <v>384.70299999999997</v>
      </c>
      <c r="E10" s="1">
        <v>246.624</v>
      </c>
      <c r="F10" s="1">
        <v>427.428</v>
      </c>
      <c r="G10" s="6">
        <v>1</v>
      </c>
      <c r="H10" s="1">
        <v>40</v>
      </c>
      <c r="I10" s="1" t="s">
        <v>33</v>
      </c>
      <c r="J10" s="1">
        <v>253.1</v>
      </c>
      <c r="K10" s="1">
        <f t="shared" si="2"/>
        <v>-6.4759999999999991</v>
      </c>
      <c r="L10" s="1"/>
      <c r="M10" s="1"/>
      <c r="N10" s="1">
        <v>250.18599999999989</v>
      </c>
      <c r="O10" s="1">
        <f t="shared" si="3"/>
        <v>49.324799999999996</v>
      </c>
      <c r="P10" s="5"/>
      <c r="Q10" s="5">
        <f t="shared" si="8"/>
        <v>0</v>
      </c>
      <c r="R10" s="5"/>
      <c r="S10" s="1"/>
      <c r="T10" s="1">
        <f t="shared" si="4"/>
        <v>13.737795186194369</v>
      </c>
      <c r="U10" s="1">
        <f t="shared" si="5"/>
        <v>13.737795186194369</v>
      </c>
      <c r="V10" s="1">
        <v>65.7624</v>
      </c>
      <c r="W10" s="1">
        <v>59.635800000000003</v>
      </c>
      <c r="X10" s="1">
        <v>61.137199999999993</v>
      </c>
      <c r="Y10" s="1">
        <v>52.661800000000007</v>
      </c>
      <c r="Z10" s="1">
        <v>38.446399999999997</v>
      </c>
      <c r="AA10" s="1">
        <v>35.6038</v>
      </c>
      <c r="AB10" s="1"/>
      <c r="AC10" s="1">
        <f t="shared" si="6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9" t="s">
        <v>39</v>
      </c>
      <c r="B11" s="9" t="s">
        <v>40</v>
      </c>
      <c r="C11" s="9">
        <v>19</v>
      </c>
      <c r="D11" s="9"/>
      <c r="E11" s="9">
        <v>-4</v>
      </c>
      <c r="F11" s="9">
        <v>16</v>
      </c>
      <c r="G11" s="10">
        <v>0</v>
      </c>
      <c r="H11" s="9">
        <v>31</v>
      </c>
      <c r="I11" s="9" t="s">
        <v>41</v>
      </c>
      <c r="J11" s="9">
        <v>46</v>
      </c>
      <c r="K11" s="9">
        <f t="shared" si="2"/>
        <v>-50</v>
      </c>
      <c r="L11" s="9"/>
      <c r="M11" s="9"/>
      <c r="N11" s="9"/>
      <c r="O11" s="9">
        <f t="shared" si="3"/>
        <v>-0.8</v>
      </c>
      <c r="P11" s="11"/>
      <c r="Q11" s="11"/>
      <c r="R11" s="11"/>
      <c r="S11" s="9"/>
      <c r="T11" s="9">
        <f t="shared" ref="T11:T69" si="9">(F11+N11+P11)/O11</f>
        <v>-20</v>
      </c>
      <c r="U11" s="9">
        <f t="shared" si="5"/>
        <v>-20</v>
      </c>
      <c r="V11" s="9">
        <v>-0.6</v>
      </c>
      <c r="W11" s="9">
        <v>0.4</v>
      </c>
      <c r="X11" s="9">
        <v>5.8</v>
      </c>
      <c r="Y11" s="9">
        <v>7.6</v>
      </c>
      <c r="Z11" s="9">
        <v>10</v>
      </c>
      <c r="AA11" s="9">
        <v>9.8000000000000007</v>
      </c>
      <c r="AB11" s="18" t="s">
        <v>48</v>
      </c>
      <c r="AC11" s="9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42</v>
      </c>
      <c r="B12" s="1" t="s">
        <v>40</v>
      </c>
      <c r="C12" s="1">
        <v>250</v>
      </c>
      <c r="D12" s="1">
        <v>284</v>
      </c>
      <c r="E12" s="1">
        <v>187</v>
      </c>
      <c r="F12" s="1">
        <v>301</v>
      </c>
      <c r="G12" s="6">
        <v>0.45</v>
      </c>
      <c r="H12" s="1">
        <v>45</v>
      </c>
      <c r="I12" s="1" t="s">
        <v>33</v>
      </c>
      <c r="J12" s="1">
        <v>196</v>
      </c>
      <c r="K12" s="1">
        <f t="shared" si="2"/>
        <v>-9</v>
      </c>
      <c r="L12" s="1"/>
      <c r="M12" s="1"/>
      <c r="N12" s="1">
        <v>18.600000000000051</v>
      </c>
      <c r="O12" s="1">
        <f t="shared" si="3"/>
        <v>37.4</v>
      </c>
      <c r="P12" s="5">
        <f t="shared" ref="P12:P14" si="10">11*O12-N12-F12</f>
        <v>91.799999999999955</v>
      </c>
      <c r="Q12" s="5">
        <f t="shared" ref="Q12:Q15" si="11">P12</f>
        <v>91.799999999999955</v>
      </c>
      <c r="R12" s="5"/>
      <c r="S12" s="1"/>
      <c r="T12" s="1">
        <f t="shared" ref="T12:T15" si="12">(F12+N12+Q12)/O12</f>
        <v>11</v>
      </c>
      <c r="U12" s="1">
        <f t="shared" si="5"/>
        <v>8.5454545454545467</v>
      </c>
      <c r="V12" s="1">
        <v>37.200000000000003</v>
      </c>
      <c r="W12" s="1">
        <v>42.8</v>
      </c>
      <c r="X12" s="1">
        <v>39.874400000000001</v>
      </c>
      <c r="Y12" s="1">
        <v>38.874400000000001</v>
      </c>
      <c r="Z12" s="1">
        <v>39</v>
      </c>
      <c r="AA12" s="1">
        <v>32.799999999999997</v>
      </c>
      <c r="AB12" s="1"/>
      <c r="AC12" s="1">
        <f t="shared" ref="AC12:AC15" si="13">ROUND(Q12*G12,0)</f>
        <v>41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40</v>
      </c>
      <c r="C13" s="1">
        <v>366</v>
      </c>
      <c r="D13" s="1">
        <v>336</v>
      </c>
      <c r="E13" s="1">
        <v>285</v>
      </c>
      <c r="F13" s="1">
        <v>345</v>
      </c>
      <c r="G13" s="6">
        <v>0.45</v>
      </c>
      <c r="H13" s="1">
        <v>45</v>
      </c>
      <c r="I13" s="1" t="s">
        <v>33</v>
      </c>
      <c r="J13" s="1">
        <v>287</v>
      </c>
      <c r="K13" s="1">
        <f t="shared" si="2"/>
        <v>-2</v>
      </c>
      <c r="L13" s="1"/>
      <c r="M13" s="1"/>
      <c r="N13" s="1">
        <v>113.59999999999989</v>
      </c>
      <c r="O13" s="1">
        <f t="shared" si="3"/>
        <v>57</v>
      </c>
      <c r="P13" s="5">
        <f t="shared" si="10"/>
        <v>168.40000000000009</v>
      </c>
      <c r="Q13" s="5">
        <f t="shared" si="11"/>
        <v>168.40000000000009</v>
      </c>
      <c r="R13" s="5"/>
      <c r="S13" s="1"/>
      <c r="T13" s="1">
        <f t="shared" si="12"/>
        <v>11</v>
      </c>
      <c r="U13" s="1">
        <f t="shared" si="5"/>
        <v>8.0456140350877181</v>
      </c>
      <c r="V13" s="1">
        <v>53.4</v>
      </c>
      <c r="W13" s="1">
        <v>54.2</v>
      </c>
      <c r="X13" s="1">
        <v>52.874600000000001</v>
      </c>
      <c r="Y13" s="1">
        <v>51.674599999999998</v>
      </c>
      <c r="Z13" s="1">
        <v>46.2</v>
      </c>
      <c r="AA13" s="1">
        <v>41.8</v>
      </c>
      <c r="AB13" s="1"/>
      <c r="AC13" s="1">
        <f t="shared" si="13"/>
        <v>76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44</v>
      </c>
      <c r="B14" s="1" t="s">
        <v>40</v>
      </c>
      <c r="C14" s="1">
        <v>120</v>
      </c>
      <c r="D14" s="1">
        <v>120</v>
      </c>
      <c r="E14" s="1">
        <v>90</v>
      </c>
      <c r="F14" s="1">
        <v>147</v>
      </c>
      <c r="G14" s="6">
        <v>0.17</v>
      </c>
      <c r="H14" s="1">
        <v>180</v>
      </c>
      <c r="I14" s="1" t="s">
        <v>33</v>
      </c>
      <c r="J14" s="1">
        <v>90</v>
      </c>
      <c r="K14" s="1">
        <f t="shared" si="2"/>
        <v>0</v>
      </c>
      <c r="L14" s="1"/>
      <c r="M14" s="1"/>
      <c r="N14" s="1">
        <v>28.599999999999991</v>
      </c>
      <c r="O14" s="1">
        <f t="shared" si="3"/>
        <v>18</v>
      </c>
      <c r="P14" s="5">
        <f t="shared" si="10"/>
        <v>22.400000000000006</v>
      </c>
      <c r="Q14" s="5">
        <f t="shared" si="11"/>
        <v>22.400000000000006</v>
      </c>
      <c r="R14" s="5"/>
      <c r="S14" s="1"/>
      <c r="T14" s="1">
        <f t="shared" si="12"/>
        <v>11</v>
      </c>
      <c r="U14" s="1">
        <f t="shared" si="5"/>
        <v>9.7555555555555546</v>
      </c>
      <c r="V14" s="1">
        <v>17.2</v>
      </c>
      <c r="W14" s="1">
        <v>19</v>
      </c>
      <c r="X14" s="1">
        <v>20.2</v>
      </c>
      <c r="Y14" s="1">
        <v>17.600000000000001</v>
      </c>
      <c r="Z14" s="1">
        <v>15.4</v>
      </c>
      <c r="AA14" s="1">
        <v>6</v>
      </c>
      <c r="AB14" s="1"/>
      <c r="AC14" s="1">
        <f t="shared" si="13"/>
        <v>4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45</v>
      </c>
      <c r="B15" s="1" t="s">
        <v>40</v>
      </c>
      <c r="C15" s="1">
        <v>119</v>
      </c>
      <c r="D15" s="1"/>
      <c r="E15" s="1">
        <v>11</v>
      </c>
      <c r="F15" s="1">
        <v>108</v>
      </c>
      <c r="G15" s="6">
        <v>0.45</v>
      </c>
      <c r="H15" s="1">
        <v>50</v>
      </c>
      <c r="I15" s="1" t="s">
        <v>33</v>
      </c>
      <c r="J15" s="1">
        <v>11</v>
      </c>
      <c r="K15" s="1">
        <f t="shared" si="2"/>
        <v>0</v>
      </c>
      <c r="L15" s="1"/>
      <c r="M15" s="1"/>
      <c r="N15" s="1">
        <v>0</v>
      </c>
      <c r="O15" s="1">
        <f t="shared" si="3"/>
        <v>2.2000000000000002</v>
      </c>
      <c r="P15" s="5"/>
      <c r="Q15" s="5">
        <f t="shared" si="11"/>
        <v>0</v>
      </c>
      <c r="R15" s="5"/>
      <c r="S15" s="1"/>
      <c r="T15" s="1">
        <f t="shared" si="12"/>
        <v>49.090909090909086</v>
      </c>
      <c r="U15" s="1">
        <f t="shared" si="5"/>
        <v>49.090909090909086</v>
      </c>
      <c r="V15" s="1">
        <v>1</v>
      </c>
      <c r="W15" s="1">
        <v>0.8</v>
      </c>
      <c r="X15" s="1">
        <v>2.8</v>
      </c>
      <c r="Y15" s="1">
        <v>3</v>
      </c>
      <c r="Z15" s="1">
        <v>4</v>
      </c>
      <c r="AA15" s="1">
        <v>5</v>
      </c>
      <c r="AB15" s="18" t="s">
        <v>46</v>
      </c>
      <c r="AC15" s="1">
        <f t="shared" si="13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9" t="s">
        <v>47</v>
      </c>
      <c r="B16" s="9" t="s">
        <v>40</v>
      </c>
      <c r="C16" s="9">
        <v>47</v>
      </c>
      <c r="D16" s="9"/>
      <c r="E16" s="9">
        <v>24</v>
      </c>
      <c r="F16" s="9">
        <v>21</v>
      </c>
      <c r="G16" s="10">
        <v>0</v>
      </c>
      <c r="H16" s="9">
        <v>55</v>
      </c>
      <c r="I16" s="9" t="s">
        <v>41</v>
      </c>
      <c r="J16" s="9">
        <v>25</v>
      </c>
      <c r="K16" s="9">
        <f t="shared" si="2"/>
        <v>-1</v>
      </c>
      <c r="L16" s="9"/>
      <c r="M16" s="9"/>
      <c r="N16" s="9"/>
      <c r="O16" s="9">
        <f t="shared" si="3"/>
        <v>4.8</v>
      </c>
      <c r="P16" s="11"/>
      <c r="Q16" s="11"/>
      <c r="R16" s="11"/>
      <c r="S16" s="9"/>
      <c r="T16" s="9">
        <f t="shared" si="9"/>
        <v>4.375</v>
      </c>
      <c r="U16" s="9">
        <f t="shared" si="5"/>
        <v>4.375</v>
      </c>
      <c r="V16" s="9">
        <v>3.6</v>
      </c>
      <c r="W16" s="9">
        <v>3.6</v>
      </c>
      <c r="X16" s="9">
        <v>2</v>
      </c>
      <c r="Y16" s="9">
        <v>2</v>
      </c>
      <c r="Z16" s="9">
        <v>2.8</v>
      </c>
      <c r="AA16" s="9">
        <v>2.8</v>
      </c>
      <c r="AB16" s="9"/>
      <c r="AC16" s="9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9" t="s">
        <v>49</v>
      </c>
      <c r="B17" s="9" t="s">
        <v>40</v>
      </c>
      <c r="C17" s="9">
        <v>139</v>
      </c>
      <c r="D17" s="9"/>
      <c r="E17" s="9">
        <v>2</v>
      </c>
      <c r="F17" s="9"/>
      <c r="G17" s="10">
        <v>0</v>
      </c>
      <c r="H17" s="9">
        <v>55</v>
      </c>
      <c r="I17" s="9" t="s">
        <v>41</v>
      </c>
      <c r="J17" s="9">
        <v>4</v>
      </c>
      <c r="K17" s="9">
        <f t="shared" si="2"/>
        <v>-2</v>
      </c>
      <c r="L17" s="9"/>
      <c r="M17" s="9"/>
      <c r="N17" s="9"/>
      <c r="O17" s="9">
        <f t="shared" si="3"/>
        <v>0.4</v>
      </c>
      <c r="P17" s="11"/>
      <c r="Q17" s="11"/>
      <c r="R17" s="11"/>
      <c r="S17" s="9"/>
      <c r="T17" s="9">
        <f t="shared" si="9"/>
        <v>0</v>
      </c>
      <c r="U17" s="9">
        <f t="shared" si="5"/>
        <v>0</v>
      </c>
      <c r="V17" s="9">
        <v>-0.4</v>
      </c>
      <c r="W17" s="9">
        <v>-0.6</v>
      </c>
      <c r="X17" s="9">
        <v>0</v>
      </c>
      <c r="Y17" s="9">
        <v>0</v>
      </c>
      <c r="Z17" s="9">
        <v>0</v>
      </c>
      <c r="AA17" s="9">
        <v>0</v>
      </c>
      <c r="AB17" s="9"/>
      <c r="AC17" s="9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50</v>
      </c>
      <c r="B18" s="1" t="s">
        <v>40</v>
      </c>
      <c r="C18" s="1">
        <v>71</v>
      </c>
      <c r="D18" s="1">
        <v>144</v>
      </c>
      <c r="E18" s="1">
        <v>110</v>
      </c>
      <c r="F18" s="1">
        <v>96</v>
      </c>
      <c r="G18" s="6">
        <v>0.3</v>
      </c>
      <c r="H18" s="1">
        <v>40</v>
      </c>
      <c r="I18" s="1" t="s">
        <v>33</v>
      </c>
      <c r="J18" s="1">
        <v>124</v>
      </c>
      <c r="K18" s="1">
        <f t="shared" si="2"/>
        <v>-14</v>
      </c>
      <c r="L18" s="1"/>
      <c r="M18" s="1"/>
      <c r="N18" s="1">
        <v>44.400000000000027</v>
      </c>
      <c r="O18" s="1">
        <f t="shared" si="3"/>
        <v>22</v>
      </c>
      <c r="P18" s="5">
        <f t="shared" ref="P18" si="14">11*O18-N18-F18</f>
        <v>101.59999999999997</v>
      </c>
      <c r="Q18" s="5">
        <f t="shared" ref="Q18:Q19" si="15">P18</f>
        <v>101.59999999999997</v>
      </c>
      <c r="R18" s="5"/>
      <c r="S18" s="1"/>
      <c r="T18" s="1">
        <f t="shared" ref="T18:T19" si="16">(F18+N18+Q18)/O18</f>
        <v>11</v>
      </c>
      <c r="U18" s="1">
        <f t="shared" si="5"/>
        <v>6.3818181818181836</v>
      </c>
      <c r="V18" s="1">
        <v>15.8</v>
      </c>
      <c r="W18" s="1">
        <v>18.8</v>
      </c>
      <c r="X18" s="1">
        <v>19.600000000000001</v>
      </c>
      <c r="Y18" s="1">
        <v>15.4</v>
      </c>
      <c r="Z18" s="1">
        <v>16.2</v>
      </c>
      <c r="AA18" s="1">
        <v>15.6</v>
      </c>
      <c r="AB18" s="1"/>
      <c r="AC18" s="1">
        <f t="shared" ref="AC18:AC19" si="17">ROUND(Q18*G18,0)</f>
        <v>30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51</v>
      </c>
      <c r="B19" s="1" t="s">
        <v>40</v>
      </c>
      <c r="C19" s="1">
        <v>161</v>
      </c>
      <c r="D19" s="1">
        <v>78</v>
      </c>
      <c r="E19" s="1">
        <v>180</v>
      </c>
      <c r="F19" s="1">
        <v>59</v>
      </c>
      <c r="G19" s="6">
        <v>0.4</v>
      </c>
      <c r="H19" s="1">
        <v>50</v>
      </c>
      <c r="I19" s="1" t="s">
        <v>33</v>
      </c>
      <c r="J19" s="1">
        <v>108</v>
      </c>
      <c r="K19" s="1">
        <f t="shared" si="2"/>
        <v>72</v>
      </c>
      <c r="L19" s="1"/>
      <c r="M19" s="1"/>
      <c r="N19" s="1">
        <v>0</v>
      </c>
      <c r="O19" s="1">
        <f t="shared" si="3"/>
        <v>36</v>
      </c>
      <c r="P19" s="5">
        <f>7*O19-N19-F19</f>
        <v>193</v>
      </c>
      <c r="Q19" s="5">
        <f t="shared" si="15"/>
        <v>193</v>
      </c>
      <c r="R19" s="5"/>
      <c r="S19" s="1"/>
      <c r="T19" s="1">
        <f t="shared" si="16"/>
        <v>7</v>
      </c>
      <c r="U19" s="1">
        <f t="shared" si="5"/>
        <v>1.6388888888888888</v>
      </c>
      <c r="V19" s="1">
        <v>14</v>
      </c>
      <c r="W19" s="1">
        <v>9.6</v>
      </c>
      <c r="X19" s="1">
        <v>19.753</v>
      </c>
      <c r="Y19" s="1">
        <v>19.753</v>
      </c>
      <c r="Z19" s="1">
        <v>13.4</v>
      </c>
      <c r="AA19" s="1">
        <v>7.4</v>
      </c>
      <c r="AB19" s="1"/>
      <c r="AC19" s="1">
        <f t="shared" si="17"/>
        <v>77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9" t="s">
        <v>52</v>
      </c>
      <c r="B20" s="9" t="s">
        <v>40</v>
      </c>
      <c r="C20" s="9">
        <v>93</v>
      </c>
      <c r="D20" s="9"/>
      <c r="E20" s="9">
        <v>73</v>
      </c>
      <c r="F20" s="9">
        <v>-1</v>
      </c>
      <c r="G20" s="10">
        <v>0</v>
      </c>
      <c r="H20" s="9">
        <v>40</v>
      </c>
      <c r="I20" s="9" t="s">
        <v>41</v>
      </c>
      <c r="J20" s="9">
        <v>155</v>
      </c>
      <c r="K20" s="9">
        <f t="shared" si="2"/>
        <v>-82</v>
      </c>
      <c r="L20" s="9"/>
      <c r="M20" s="9"/>
      <c r="N20" s="9"/>
      <c r="O20" s="9">
        <f t="shared" si="3"/>
        <v>14.6</v>
      </c>
      <c r="P20" s="11"/>
      <c r="Q20" s="11"/>
      <c r="R20" s="11"/>
      <c r="S20" s="9"/>
      <c r="T20" s="9">
        <f t="shared" si="9"/>
        <v>-6.8493150684931503E-2</v>
      </c>
      <c r="U20" s="9">
        <f t="shared" si="5"/>
        <v>-6.8493150684931503E-2</v>
      </c>
      <c r="V20" s="9">
        <v>25.4</v>
      </c>
      <c r="W20" s="9">
        <v>35.799999999999997</v>
      </c>
      <c r="X20" s="9">
        <v>32</v>
      </c>
      <c r="Y20" s="9">
        <v>22.4</v>
      </c>
      <c r="Z20" s="9">
        <v>21</v>
      </c>
      <c r="AA20" s="9">
        <v>27.2</v>
      </c>
      <c r="AB20" s="9" t="s">
        <v>53</v>
      </c>
      <c r="AC20" s="9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54</v>
      </c>
      <c r="B21" s="1" t="s">
        <v>40</v>
      </c>
      <c r="C21" s="1">
        <v>217</v>
      </c>
      <c r="D21" s="1">
        <v>210</v>
      </c>
      <c r="E21" s="1">
        <v>194</v>
      </c>
      <c r="F21" s="1">
        <v>205</v>
      </c>
      <c r="G21" s="6">
        <v>0.17</v>
      </c>
      <c r="H21" s="1">
        <v>120</v>
      </c>
      <c r="I21" s="1" t="s">
        <v>33</v>
      </c>
      <c r="J21" s="1">
        <v>191</v>
      </c>
      <c r="K21" s="1">
        <f t="shared" si="2"/>
        <v>3</v>
      </c>
      <c r="L21" s="1"/>
      <c r="M21" s="1"/>
      <c r="N21" s="1">
        <v>88.600000000000051</v>
      </c>
      <c r="O21" s="1">
        <f t="shared" si="3"/>
        <v>38.799999999999997</v>
      </c>
      <c r="P21" s="5">
        <f>11*O21-N21-F21</f>
        <v>133.19999999999993</v>
      </c>
      <c r="Q21" s="5">
        <f>P21</f>
        <v>133.19999999999993</v>
      </c>
      <c r="R21" s="5"/>
      <c r="S21" s="1"/>
      <c r="T21" s="1">
        <f>(F21+N21+Q21)/O21</f>
        <v>11</v>
      </c>
      <c r="U21" s="1">
        <f t="shared" si="5"/>
        <v>7.5670103092783521</v>
      </c>
      <c r="V21" s="1">
        <v>32.6</v>
      </c>
      <c r="W21" s="1">
        <v>35.4</v>
      </c>
      <c r="X21" s="1">
        <v>38</v>
      </c>
      <c r="Y21" s="1">
        <v>32.4</v>
      </c>
      <c r="Z21" s="1">
        <v>26</v>
      </c>
      <c r="AA21" s="1">
        <v>31.6</v>
      </c>
      <c r="AB21" s="1"/>
      <c r="AC21" s="1">
        <f>ROUND(Q21*G21,0)</f>
        <v>23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9" t="s">
        <v>55</v>
      </c>
      <c r="B22" s="9" t="s">
        <v>40</v>
      </c>
      <c r="C22" s="9">
        <v>26</v>
      </c>
      <c r="D22" s="9"/>
      <c r="E22" s="9">
        <v>-1</v>
      </c>
      <c r="F22" s="9"/>
      <c r="G22" s="10">
        <v>0</v>
      </c>
      <c r="H22" s="9">
        <v>40</v>
      </c>
      <c r="I22" s="9" t="s">
        <v>41</v>
      </c>
      <c r="J22" s="9">
        <v>2</v>
      </c>
      <c r="K22" s="9">
        <f t="shared" si="2"/>
        <v>-3</v>
      </c>
      <c r="L22" s="9"/>
      <c r="M22" s="9"/>
      <c r="N22" s="9"/>
      <c r="O22" s="9">
        <f t="shared" si="3"/>
        <v>-0.2</v>
      </c>
      <c r="P22" s="11"/>
      <c r="Q22" s="11"/>
      <c r="R22" s="11"/>
      <c r="S22" s="9"/>
      <c r="T22" s="9">
        <f t="shared" si="9"/>
        <v>0</v>
      </c>
      <c r="U22" s="9">
        <f t="shared" si="5"/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0.2</v>
      </c>
      <c r="AB22" s="9" t="s">
        <v>48</v>
      </c>
      <c r="AC22" s="9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9" t="s">
        <v>56</v>
      </c>
      <c r="B23" s="9" t="s">
        <v>40</v>
      </c>
      <c r="C23" s="9">
        <v>18</v>
      </c>
      <c r="D23" s="9"/>
      <c r="E23" s="19">
        <v>1</v>
      </c>
      <c r="F23" s="19">
        <v>12</v>
      </c>
      <c r="G23" s="10">
        <v>0</v>
      </c>
      <c r="H23" s="9" t="e">
        <v>#N/A</v>
      </c>
      <c r="I23" s="9" t="s">
        <v>41</v>
      </c>
      <c r="J23" s="9">
        <v>4</v>
      </c>
      <c r="K23" s="9">
        <f t="shared" si="2"/>
        <v>-3</v>
      </c>
      <c r="L23" s="9"/>
      <c r="M23" s="9"/>
      <c r="N23" s="9"/>
      <c r="O23" s="9">
        <f t="shared" si="3"/>
        <v>0.2</v>
      </c>
      <c r="P23" s="11"/>
      <c r="Q23" s="11"/>
      <c r="R23" s="11"/>
      <c r="S23" s="9"/>
      <c r="T23" s="9">
        <f t="shared" si="9"/>
        <v>60</v>
      </c>
      <c r="U23" s="9">
        <f t="shared" si="5"/>
        <v>60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18" t="s">
        <v>57</v>
      </c>
      <c r="AC23" s="9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9" t="s">
        <v>58</v>
      </c>
      <c r="B24" s="9" t="s">
        <v>40</v>
      </c>
      <c r="C24" s="9">
        <v>12</v>
      </c>
      <c r="D24" s="9"/>
      <c r="E24" s="9">
        <v>2</v>
      </c>
      <c r="F24" s="9">
        <v>-2</v>
      </c>
      <c r="G24" s="10">
        <v>0</v>
      </c>
      <c r="H24" s="9" t="e">
        <v>#N/A</v>
      </c>
      <c r="I24" s="9" t="s">
        <v>41</v>
      </c>
      <c r="J24" s="9">
        <v>2</v>
      </c>
      <c r="K24" s="9">
        <f t="shared" si="2"/>
        <v>0</v>
      </c>
      <c r="L24" s="9"/>
      <c r="M24" s="9"/>
      <c r="N24" s="9"/>
      <c r="O24" s="9">
        <f t="shared" si="3"/>
        <v>0.4</v>
      </c>
      <c r="P24" s="11"/>
      <c r="Q24" s="11"/>
      <c r="R24" s="11"/>
      <c r="S24" s="9"/>
      <c r="T24" s="9">
        <f t="shared" si="9"/>
        <v>-5</v>
      </c>
      <c r="U24" s="9">
        <f t="shared" si="5"/>
        <v>-5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 t="s">
        <v>59</v>
      </c>
      <c r="AC24" s="9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9" t="s">
        <v>60</v>
      </c>
      <c r="B25" s="9" t="s">
        <v>40</v>
      </c>
      <c r="C25" s="9">
        <v>41</v>
      </c>
      <c r="D25" s="9"/>
      <c r="E25" s="9">
        <v>2</v>
      </c>
      <c r="F25" s="9">
        <v>18</v>
      </c>
      <c r="G25" s="10">
        <v>0</v>
      </c>
      <c r="H25" s="9">
        <v>45</v>
      </c>
      <c r="I25" s="9" t="s">
        <v>41</v>
      </c>
      <c r="J25" s="9">
        <v>6</v>
      </c>
      <c r="K25" s="9">
        <f t="shared" si="2"/>
        <v>-4</v>
      </c>
      <c r="L25" s="9"/>
      <c r="M25" s="9"/>
      <c r="N25" s="9"/>
      <c r="O25" s="9">
        <f t="shared" si="3"/>
        <v>0.4</v>
      </c>
      <c r="P25" s="11"/>
      <c r="Q25" s="11"/>
      <c r="R25" s="11"/>
      <c r="S25" s="9"/>
      <c r="T25" s="9">
        <f t="shared" si="9"/>
        <v>45</v>
      </c>
      <c r="U25" s="9">
        <f t="shared" si="5"/>
        <v>45</v>
      </c>
      <c r="V25" s="9">
        <v>0.6</v>
      </c>
      <c r="W25" s="9">
        <v>0.4</v>
      </c>
      <c r="X25" s="9">
        <v>0.2</v>
      </c>
      <c r="Y25" s="9">
        <v>1.6</v>
      </c>
      <c r="Z25" s="9">
        <v>1.6</v>
      </c>
      <c r="AA25" s="9">
        <v>0</v>
      </c>
      <c r="AB25" s="18" t="s">
        <v>48</v>
      </c>
      <c r="AC25" s="9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9" t="s">
        <v>61</v>
      </c>
      <c r="B26" s="9" t="s">
        <v>40</v>
      </c>
      <c r="C26" s="9">
        <v>47</v>
      </c>
      <c r="D26" s="9"/>
      <c r="E26" s="9">
        <v>-1</v>
      </c>
      <c r="F26" s="9">
        <v>47</v>
      </c>
      <c r="G26" s="10">
        <v>0</v>
      </c>
      <c r="H26" s="9">
        <v>45</v>
      </c>
      <c r="I26" s="9" t="s">
        <v>41</v>
      </c>
      <c r="J26" s="9">
        <v>2.2999999999999998</v>
      </c>
      <c r="K26" s="9">
        <f t="shared" si="2"/>
        <v>-3.3</v>
      </c>
      <c r="L26" s="9"/>
      <c r="M26" s="9"/>
      <c r="N26" s="9"/>
      <c r="O26" s="9">
        <f t="shared" si="3"/>
        <v>-0.2</v>
      </c>
      <c r="P26" s="11"/>
      <c r="Q26" s="11"/>
      <c r="R26" s="11"/>
      <c r="S26" s="9"/>
      <c r="T26" s="9">
        <f t="shared" si="9"/>
        <v>-235</v>
      </c>
      <c r="U26" s="9">
        <f t="shared" si="5"/>
        <v>-235</v>
      </c>
      <c r="V26" s="9">
        <v>-0.2</v>
      </c>
      <c r="W26" s="9">
        <v>0</v>
      </c>
      <c r="X26" s="9">
        <v>0.8</v>
      </c>
      <c r="Y26" s="9">
        <v>0.8</v>
      </c>
      <c r="Z26" s="9">
        <v>0</v>
      </c>
      <c r="AA26" s="9">
        <v>0</v>
      </c>
      <c r="AB26" s="18" t="s">
        <v>48</v>
      </c>
      <c r="AC26" s="9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62</v>
      </c>
      <c r="B27" s="1" t="s">
        <v>40</v>
      </c>
      <c r="C27" s="1">
        <v>55</v>
      </c>
      <c r="D27" s="1">
        <v>161</v>
      </c>
      <c r="E27" s="1">
        <v>71</v>
      </c>
      <c r="F27" s="1">
        <v>115</v>
      </c>
      <c r="G27" s="6">
        <v>0.35</v>
      </c>
      <c r="H27" s="1">
        <v>45</v>
      </c>
      <c r="I27" s="1" t="s">
        <v>33</v>
      </c>
      <c r="J27" s="1">
        <v>78</v>
      </c>
      <c r="K27" s="1">
        <f t="shared" si="2"/>
        <v>-7</v>
      </c>
      <c r="L27" s="1"/>
      <c r="M27" s="1"/>
      <c r="N27" s="1">
        <v>45.19999999999996</v>
      </c>
      <c r="O27" s="1">
        <f t="shared" si="3"/>
        <v>14.2</v>
      </c>
      <c r="P27" s="5"/>
      <c r="Q27" s="5">
        <f t="shared" ref="Q27:Q30" si="18">P27</f>
        <v>0</v>
      </c>
      <c r="R27" s="5"/>
      <c r="S27" s="1"/>
      <c r="T27" s="1">
        <f t="shared" ref="T27:T30" si="19">(F27+N27+Q27)/O27</f>
        <v>11.281690140845068</v>
      </c>
      <c r="U27" s="1">
        <f t="shared" si="5"/>
        <v>11.281690140845068</v>
      </c>
      <c r="V27" s="1">
        <v>17.2</v>
      </c>
      <c r="W27" s="1">
        <v>16.2</v>
      </c>
      <c r="X27" s="1">
        <v>11.4</v>
      </c>
      <c r="Y27" s="1">
        <v>10.4</v>
      </c>
      <c r="Z27" s="1">
        <v>11.6</v>
      </c>
      <c r="AA27" s="1">
        <v>11.8</v>
      </c>
      <c r="AB27" s="1"/>
      <c r="AC27" s="1">
        <f t="shared" ref="AC27:AC30" si="20">ROUND(Q27*G27,0)</f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63</v>
      </c>
      <c r="B28" s="1" t="s">
        <v>40</v>
      </c>
      <c r="C28" s="1">
        <v>61</v>
      </c>
      <c r="D28" s="1">
        <v>72</v>
      </c>
      <c r="E28" s="1">
        <v>68</v>
      </c>
      <c r="F28" s="1">
        <v>57</v>
      </c>
      <c r="G28" s="6">
        <v>0.35</v>
      </c>
      <c r="H28" s="1">
        <v>45</v>
      </c>
      <c r="I28" s="1" t="s">
        <v>33</v>
      </c>
      <c r="J28" s="1">
        <v>76</v>
      </c>
      <c r="K28" s="1">
        <f t="shared" si="2"/>
        <v>-8</v>
      </c>
      <c r="L28" s="1"/>
      <c r="M28" s="1"/>
      <c r="N28" s="1">
        <v>0</v>
      </c>
      <c r="O28" s="1">
        <f t="shared" si="3"/>
        <v>13.6</v>
      </c>
      <c r="P28" s="5">
        <f t="shared" ref="P28:P29" si="21">11*O28-N28-F28</f>
        <v>92.6</v>
      </c>
      <c r="Q28" s="5">
        <f t="shared" si="18"/>
        <v>92.6</v>
      </c>
      <c r="R28" s="5"/>
      <c r="S28" s="1"/>
      <c r="T28" s="1">
        <f t="shared" si="19"/>
        <v>11</v>
      </c>
      <c r="U28" s="1">
        <f t="shared" si="5"/>
        <v>4.1911764705882355</v>
      </c>
      <c r="V28" s="1">
        <v>2.4</v>
      </c>
      <c r="W28" s="1">
        <v>2.2000000000000002</v>
      </c>
      <c r="X28" s="1">
        <v>11</v>
      </c>
      <c r="Y28" s="1">
        <v>9.6</v>
      </c>
      <c r="Z28" s="1">
        <v>3</v>
      </c>
      <c r="AA28" s="1">
        <v>3.8</v>
      </c>
      <c r="AB28" s="1"/>
      <c r="AC28" s="1">
        <f t="shared" si="20"/>
        <v>32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64</v>
      </c>
      <c r="B29" s="1" t="s">
        <v>32</v>
      </c>
      <c r="C29" s="1">
        <v>992.51300000000003</v>
      </c>
      <c r="D29" s="1">
        <v>1109.97</v>
      </c>
      <c r="E29" s="1">
        <v>839.399</v>
      </c>
      <c r="F29" s="1">
        <v>1044.21</v>
      </c>
      <c r="G29" s="6">
        <v>1</v>
      </c>
      <c r="H29" s="1">
        <v>55</v>
      </c>
      <c r="I29" s="1" t="s">
        <v>33</v>
      </c>
      <c r="J29" s="1">
        <v>816.55</v>
      </c>
      <c r="K29" s="1">
        <f t="shared" si="2"/>
        <v>22.849000000000046</v>
      </c>
      <c r="L29" s="1"/>
      <c r="M29" s="1"/>
      <c r="N29" s="1">
        <v>580.46420000000046</v>
      </c>
      <c r="O29" s="1">
        <f t="shared" si="3"/>
        <v>167.87979999999999</v>
      </c>
      <c r="P29" s="5">
        <f t="shared" si="21"/>
        <v>222.00359999999955</v>
      </c>
      <c r="Q29" s="5">
        <f t="shared" si="18"/>
        <v>222.00359999999955</v>
      </c>
      <c r="R29" s="5"/>
      <c r="S29" s="1"/>
      <c r="T29" s="1">
        <f t="shared" si="19"/>
        <v>11</v>
      </c>
      <c r="U29" s="1">
        <f t="shared" si="5"/>
        <v>9.6776038570453409</v>
      </c>
      <c r="V29" s="1">
        <v>192.9128</v>
      </c>
      <c r="W29" s="1">
        <v>170.63</v>
      </c>
      <c r="X29" s="1">
        <v>148.0292</v>
      </c>
      <c r="Y29" s="1">
        <v>146.6542</v>
      </c>
      <c r="Z29" s="1">
        <v>145.07</v>
      </c>
      <c r="AA29" s="1">
        <v>146.67840000000001</v>
      </c>
      <c r="AB29" s="1"/>
      <c r="AC29" s="1">
        <f t="shared" si="20"/>
        <v>222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65</v>
      </c>
      <c r="B30" s="1" t="s">
        <v>32</v>
      </c>
      <c r="C30" s="1">
        <v>3680.154</v>
      </c>
      <c r="D30" s="1">
        <v>2194.0929999999998</v>
      </c>
      <c r="E30" s="1">
        <v>2546.12</v>
      </c>
      <c r="F30" s="1">
        <v>2715.5549999999998</v>
      </c>
      <c r="G30" s="6">
        <v>1</v>
      </c>
      <c r="H30" s="1">
        <v>50</v>
      </c>
      <c r="I30" s="1" t="s">
        <v>33</v>
      </c>
      <c r="J30" s="1">
        <v>2543.85</v>
      </c>
      <c r="K30" s="1">
        <f t="shared" si="2"/>
        <v>2.2699999999999818</v>
      </c>
      <c r="L30" s="1"/>
      <c r="M30" s="1"/>
      <c r="N30" s="1">
        <v>1100.781399999998</v>
      </c>
      <c r="O30" s="1">
        <f t="shared" si="3"/>
        <v>509.22399999999999</v>
      </c>
      <c r="P30" s="5">
        <f>11.9*O30-N30-F30</f>
        <v>2243.4292000000019</v>
      </c>
      <c r="Q30" s="5">
        <f t="shared" si="18"/>
        <v>2243.4292000000019</v>
      </c>
      <c r="R30" s="5"/>
      <c r="S30" s="1"/>
      <c r="T30" s="1">
        <f t="shared" si="19"/>
        <v>11.9</v>
      </c>
      <c r="U30" s="1">
        <f t="shared" si="5"/>
        <v>7.4944158170078357</v>
      </c>
      <c r="V30" s="1">
        <v>499.92099999999999</v>
      </c>
      <c r="W30" s="1">
        <v>483.64659999999998</v>
      </c>
      <c r="X30" s="1">
        <v>533.71980000000008</v>
      </c>
      <c r="Y30" s="1">
        <v>498.28460000000001</v>
      </c>
      <c r="Z30" s="1">
        <v>454.88819999999998</v>
      </c>
      <c r="AA30" s="1">
        <v>445.81220000000002</v>
      </c>
      <c r="AB30" s="1"/>
      <c r="AC30" s="1">
        <f t="shared" si="20"/>
        <v>2243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9" t="s">
        <v>66</v>
      </c>
      <c r="B31" s="9" t="s">
        <v>32</v>
      </c>
      <c r="C31" s="9">
        <v>244.90700000000001</v>
      </c>
      <c r="D31" s="9"/>
      <c r="E31" s="9">
        <v>83.528999999999996</v>
      </c>
      <c r="F31" s="9">
        <v>143.75899999999999</v>
      </c>
      <c r="G31" s="10">
        <v>0</v>
      </c>
      <c r="H31" s="9">
        <v>55</v>
      </c>
      <c r="I31" s="9" t="s">
        <v>41</v>
      </c>
      <c r="J31" s="9">
        <v>77.8</v>
      </c>
      <c r="K31" s="9">
        <f t="shared" si="2"/>
        <v>5.7289999999999992</v>
      </c>
      <c r="L31" s="9"/>
      <c r="M31" s="9"/>
      <c r="N31" s="9"/>
      <c r="O31" s="9">
        <f t="shared" si="3"/>
        <v>16.7058</v>
      </c>
      <c r="P31" s="11"/>
      <c r="Q31" s="11"/>
      <c r="R31" s="11"/>
      <c r="S31" s="9"/>
      <c r="T31" s="9">
        <f t="shared" si="9"/>
        <v>8.6053346741850127</v>
      </c>
      <c r="U31" s="9">
        <f t="shared" si="5"/>
        <v>8.6053346741850127</v>
      </c>
      <c r="V31" s="9">
        <v>17.381399999999999</v>
      </c>
      <c r="W31" s="9">
        <v>14.398400000000001</v>
      </c>
      <c r="X31" s="9">
        <v>15.2986</v>
      </c>
      <c r="Y31" s="9">
        <v>17.9344</v>
      </c>
      <c r="Z31" s="9">
        <v>16.148</v>
      </c>
      <c r="AA31" s="9">
        <v>9.6419999999999995</v>
      </c>
      <c r="AB31" s="18" t="s">
        <v>67</v>
      </c>
      <c r="AC31" s="9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68</v>
      </c>
      <c r="B32" s="1" t="s">
        <v>32</v>
      </c>
      <c r="C32" s="1">
        <v>1775.951</v>
      </c>
      <c r="D32" s="1">
        <v>1663.76</v>
      </c>
      <c r="E32" s="1">
        <v>1492.604</v>
      </c>
      <c r="F32" s="1">
        <v>1611.7629999999999</v>
      </c>
      <c r="G32" s="6">
        <v>1</v>
      </c>
      <c r="H32" s="1">
        <v>55</v>
      </c>
      <c r="I32" s="1" t="s">
        <v>33</v>
      </c>
      <c r="J32" s="1">
        <v>1440.8</v>
      </c>
      <c r="K32" s="1">
        <f t="shared" si="2"/>
        <v>51.804000000000087</v>
      </c>
      <c r="L32" s="1"/>
      <c r="M32" s="1"/>
      <c r="N32" s="1">
        <v>790.61769999999933</v>
      </c>
      <c r="O32" s="1">
        <f t="shared" si="3"/>
        <v>298.52080000000001</v>
      </c>
      <c r="P32" s="5">
        <f t="shared" ref="P32:P42" si="22">11*O32-N32-F32</f>
        <v>881.34810000000061</v>
      </c>
      <c r="Q32" s="5">
        <f t="shared" ref="Q32:Q42" si="23">P32</f>
        <v>881.34810000000061</v>
      </c>
      <c r="R32" s="5"/>
      <c r="S32" s="1"/>
      <c r="T32" s="1">
        <f t="shared" ref="T32:T42" si="24">(F32+N32+Q32)/O32</f>
        <v>11</v>
      </c>
      <c r="U32" s="1">
        <f t="shared" si="5"/>
        <v>8.0476157775270565</v>
      </c>
      <c r="V32" s="1">
        <v>308.82740000000001</v>
      </c>
      <c r="W32" s="1">
        <v>289.9248</v>
      </c>
      <c r="X32" s="1">
        <v>269.26440000000002</v>
      </c>
      <c r="Y32" s="1">
        <v>261.5736</v>
      </c>
      <c r="Z32" s="1">
        <v>243.20439999999999</v>
      </c>
      <c r="AA32" s="1">
        <v>240.19239999999999</v>
      </c>
      <c r="AB32" s="1"/>
      <c r="AC32" s="1">
        <f t="shared" ref="AC32:AC42" si="25">ROUND(Q32*G32,0)</f>
        <v>881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69</v>
      </c>
      <c r="B33" s="1" t="s">
        <v>32</v>
      </c>
      <c r="C33" s="1">
        <v>171.26400000000001</v>
      </c>
      <c r="D33" s="1">
        <v>1009.1180000000001</v>
      </c>
      <c r="E33" s="1">
        <v>554.25900000000001</v>
      </c>
      <c r="F33" s="1">
        <v>565.67399999999998</v>
      </c>
      <c r="G33" s="6">
        <v>1</v>
      </c>
      <c r="H33" s="1">
        <v>60</v>
      </c>
      <c r="I33" s="1" t="s">
        <v>33</v>
      </c>
      <c r="J33" s="1">
        <v>574.45000000000005</v>
      </c>
      <c r="K33" s="1">
        <f t="shared" si="2"/>
        <v>-20.191000000000031</v>
      </c>
      <c r="L33" s="1"/>
      <c r="M33" s="1"/>
      <c r="N33" s="1">
        <v>500</v>
      </c>
      <c r="O33" s="1">
        <f t="shared" si="3"/>
        <v>110.8518</v>
      </c>
      <c r="P33" s="5">
        <f t="shared" si="22"/>
        <v>153.69579999999996</v>
      </c>
      <c r="Q33" s="5">
        <f t="shared" si="23"/>
        <v>153.69579999999996</v>
      </c>
      <c r="R33" s="5"/>
      <c r="S33" s="1"/>
      <c r="T33" s="1">
        <f t="shared" si="24"/>
        <v>11</v>
      </c>
      <c r="U33" s="1">
        <f t="shared" si="5"/>
        <v>9.613501990946471</v>
      </c>
      <c r="V33" s="1">
        <v>57.387</v>
      </c>
      <c r="W33" s="1">
        <v>57.159400000000012</v>
      </c>
      <c r="X33" s="1">
        <v>26.294</v>
      </c>
      <c r="Y33" s="1">
        <v>15.369400000000001</v>
      </c>
      <c r="Z33" s="1">
        <v>0</v>
      </c>
      <c r="AA33" s="1">
        <v>0</v>
      </c>
      <c r="AB33" s="1" t="s">
        <v>70</v>
      </c>
      <c r="AC33" s="1">
        <f t="shared" si="25"/>
        <v>154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71</v>
      </c>
      <c r="B34" s="1" t="s">
        <v>32</v>
      </c>
      <c r="C34" s="1">
        <v>5106.8990000000003</v>
      </c>
      <c r="D34" s="1">
        <v>2009.56</v>
      </c>
      <c r="E34" s="1">
        <v>2980.076</v>
      </c>
      <c r="F34" s="1">
        <v>3636.0340000000001</v>
      </c>
      <c r="G34" s="6">
        <v>1</v>
      </c>
      <c r="H34" s="1">
        <v>60</v>
      </c>
      <c r="I34" s="1" t="s">
        <v>33</v>
      </c>
      <c r="J34" s="1">
        <v>3009</v>
      </c>
      <c r="K34" s="1">
        <f t="shared" si="2"/>
        <v>-28.923999999999978</v>
      </c>
      <c r="L34" s="1"/>
      <c r="M34" s="1"/>
      <c r="N34" s="1">
        <v>1666.204599999998</v>
      </c>
      <c r="O34" s="1">
        <f t="shared" si="3"/>
        <v>596.01520000000005</v>
      </c>
      <c r="P34" s="5">
        <f>12*O34-N34-F34</f>
        <v>1849.9438000000023</v>
      </c>
      <c r="Q34" s="5">
        <f t="shared" si="23"/>
        <v>1849.9438000000023</v>
      </c>
      <c r="R34" s="5"/>
      <c r="S34" s="1"/>
      <c r="T34" s="1">
        <f t="shared" si="24"/>
        <v>11.999999999999998</v>
      </c>
      <c r="U34" s="1">
        <f t="shared" si="5"/>
        <v>8.8961466083415282</v>
      </c>
      <c r="V34" s="1">
        <v>635.26019999999994</v>
      </c>
      <c r="W34" s="1">
        <v>563.83639999999991</v>
      </c>
      <c r="X34" s="1">
        <v>765.5498</v>
      </c>
      <c r="Y34" s="1">
        <v>742.3</v>
      </c>
      <c r="Z34" s="1">
        <v>541.18100000000004</v>
      </c>
      <c r="AA34" s="1">
        <v>539.90100000000007</v>
      </c>
      <c r="AB34" s="1"/>
      <c r="AC34" s="1">
        <f t="shared" si="25"/>
        <v>1850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72</v>
      </c>
      <c r="B35" s="1" t="s">
        <v>32</v>
      </c>
      <c r="C35" s="1">
        <v>359.06700000000001</v>
      </c>
      <c r="D35" s="1">
        <v>210.81</v>
      </c>
      <c r="E35" s="1">
        <v>273.36099999999999</v>
      </c>
      <c r="F35" s="1">
        <v>234.31700000000001</v>
      </c>
      <c r="G35" s="6">
        <v>1</v>
      </c>
      <c r="H35" s="1">
        <v>50</v>
      </c>
      <c r="I35" s="1" t="s">
        <v>33</v>
      </c>
      <c r="J35" s="1">
        <v>267.89999999999998</v>
      </c>
      <c r="K35" s="1">
        <f t="shared" si="2"/>
        <v>5.4610000000000127</v>
      </c>
      <c r="L35" s="1"/>
      <c r="M35" s="1"/>
      <c r="N35" s="1">
        <v>268.12839999999989</v>
      </c>
      <c r="O35" s="1">
        <f t="shared" si="3"/>
        <v>54.672199999999997</v>
      </c>
      <c r="P35" s="5">
        <f t="shared" si="22"/>
        <v>98.948800000000062</v>
      </c>
      <c r="Q35" s="5">
        <f t="shared" si="23"/>
        <v>98.948800000000062</v>
      </c>
      <c r="R35" s="5"/>
      <c r="S35" s="1"/>
      <c r="T35" s="1">
        <f t="shared" si="24"/>
        <v>11</v>
      </c>
      <c r="U35" s="1">
        <f t="shared" si="5"/>
        <v>9.1901441683341787</v>
      </c>
      <c r="V35" s="1">
        <v>54.1952</v>
      </c>
      <c r="W35" s="1">
        <v>45.061999999999998</v>
      </c>
      <c r="X35" s="1">
        <v>49.802399999999999</v>
      </c>
      <c r="Y35" s="1">
        <v>47.169400000000003</v>
      </c>
      <c r="Z35" s="1">
        <v>53.491799999999998</v>
      </c>
      <c r="AA35" s="1">
        <v>53.4696</v>
      </c>
      <c r="AB35" s="1"/>
      <c r="AC35" s="1">
        <f t="shared" si="25"/>
        <v>99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73</v>
      </c>
      <c r="B36" s="1" t="s">
        <v>32</v>
      </c>
      <c r="C36" s="1">
        <v>1572.345</v>
      </c>
      <c r="D36" s="1">
        <v>1050.72</v>
      </c>
      <c r="E36" s="1">
        <v>1076.856</v>
      </c>
      <c r="F36" s="1">
        <v>1289.598</v>
      </c>
      <c r="G36" s="6">
        <v>1</v>
      </c>
      <c r="H36" s="1">
        <v>55</v>
      </c>
      <c r="I36" s="1" t="s">
        <v>33</v>
      </c>
      <c r="J36" s="1">
        <v>1054.45</v>
      </c>
      <c r="K36" s="1">
        <f t="shared" si="2"/>
        <v>22.405999999999949</v>
      </c>
      <c r="L36" s="1"/>
      <c r="M36" s="1"/>
      <c r="N36" s="1">
        <v>560.84090000000037</v>
      </c>
      <c r="O36" s="1">
        <f t="shared" si="3"/>
        <v>215.37119999999999</v>
      </c>
      <c r="P36" s="5">
        <f t="shared" si="22"/>
        <v>518.6442999999997</v>
      </c>
      <c r="Q36" s="5">
        <f t="shared" si="23"/>
        <v>518.6442999999997</v>
      </c>
      <c r="R36" s="5"/>
      <c r="S36" s="1"/>
      <c r="T36" s="1">
        <f t="shared" si="24"/>
        <v>11</v>
      </c>
      <c r="U36" s="1">
        <f t="shared" si="5"/>
        <v>8.5918586143365516</v>
      </c>
      <c r="V36" s="1">
        <v>224.047</v>
      </c>
      <c r="W36" s="1">
        <v>216.2364</v>
      </c>
      <c r="X36" s="1">
        <v>220.5754</v>
      </c>
      <c r="Y36" s="1">
        <v>216.36080000000001</v>
      </c>
      <c r="Z36" s="1">
        <v>195.44739999999999</v>
      </c>
      <c r="AA36" s="1">
        <v>198.57400000000001</v>
      </c>
      <c r="AB36" s="1"/>
      <c r="AC36" s="1">
        <f t="shared" si="25"/>
        <v>519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74</v>
      </c>
      <c r="B37" s="1" t="s">
        <v>32</v>
      </c>
      <c r="C37" s="1">
        <v>2611.0540000000001</v>
      </c>
      <c r="D37" s="1">
        <v>3446.89</v>
      </c>
      <c r="E37" s="1">
        <v>2465.42</v>
      </c>
      <c r="F37" s="1">
        <v>3216.0520000000001</v>
      </c>
      <c r="G37" s="6">
        <v>1</v>
      </c>
      <c r="H37" s="1">
        <v>60</v>
      </c>
      <c r="I37" s="1" t="s">
        <v>33</v>
      </c>
      <c r="J37" s="1">
        <v>2492.4499999999998</v>
      </c>
      <c r="K37" s="1">
        <f t="shared" si="2"/>
        <v>-27.029999999999745</v>
      </c>
      <c r="L37" s="1"/>
      <c r="M37" s="1"/>
      <c r="N37" s="1">
        <v>1465.5814999999991</v>
      </c>
      <c r="O37" s="1">
        <f t="shared" si="3"/>
        <v>493.084</v>
      </c>
      <c r="P37" s="5">
        <f t="shared" si="22"/>
        <v>742.29050000000052</v>
      </c>
      <c r="Q37" s="5">
        <f t="shared" si="23"/>
        <v>742.29050000000052</v>
      </c>
      <c r="R37" s="5"/>
      <c r="S37" s="1"/>
      <c r="T37" s="1">
        <f t="shared" si="24"/>
        <v>10.999999999999998</v>
      </c>
      <c r="U37" s="1">
        <f t="shared" si="5"/>
        <v>9.4945962554047565</v>
      </c>
      <c r="V37" s="1">
        <v>554.39239999999995</v>
      </c>
      <c r="W37" s="1">
        <v>521.86940000000004</v>
      </c>
      <c r="X37" s="1">
        <v>501.08179999999999</v>
      </c>
      <c r="Y37" s="1">
        <v>439.26760000000002</v>
      </c>
      <c r="Z37" s="1">
        <v>460.649</v>
      </c>
      <c r="AA37" s="1">
        <v>458.06580000000002</v>
      </c>
      <c r="AB37" s="1"/>
      <c r="AC37" s="1">
        <f t="shared" si="25"/>
        <v>742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75</v>
      </c>
      <c r="B38" s="1" t="s">
        <v>32</v>
      </c>
      <c r="C38" s="1">
        <v>2450.538</v>
      </c>
      <c r="D38" s="1">
        <v>2362.1350000000002</v>
      </c>
      <c r="E38" s="1">
        <v>1876.326</v>
      </c>
      <c r="F38" s="1">
        <v>2523.5729999999999</v>
      </c>
      <c r="G38" s="6">
        <v>1</v>
      </c>
      <c r="H38" s="1">
        <v>60</v>
      </c>
      <c r="I38" s="1" t="s">
        <v>33</v>
      </c>
      <c r="J38" s="1">
        <v>1811</v>
      </c>
      <c r="K38" s="1">
        <f t="shared" ref="K38:K68" si="26">E38-J38</f>
        <v>65.326000000000022</v>
      </c>
      <c r="L38" s="1"/>
      <c r="M38" s="1"/>
      <c r="N38" s="1">
        <v>1551.5027</v>
      </c>
      <c r="O38" s="1">
        <f t="shared" si="3"/>
        <v>375.26519999999999</v>
      </c>
      <c r="P38" s="5">
        <f>11.7*O38-N38-F38</f>
        <v>315.52713999999969</v>
      </c>
      <c r="Q38" s="5">
        <f t="shared" si="23"/>
        <v>315.52713999999969</v>
      </c>
      <c r="R38" s="5"/>
      <c r="S38" s="1"/>
      <c r="T38" s="1">
        <f t="shared" si="24"/>
        <v>11.7</v>
      </c>
      <c r="U38" s="1">
        <f t="shared" si="5"/>
        <v>10.859188914932693</v>
      </c>
      <c r="V38" s="1">
        <v>439.44499999999999</v>
      </c>
      <c r="W38" s="1">
        <v>401.94479999999999</v>
      </c>
      <c r="X38" s="1">
        <v>416.30739999999997</v>
      </c>
      <c r="Y38" s="1">
        <v>365.00979999999998</v>
      </c>
      <c r="Z38" s="1">
        <v>312.73939999999999</v>
      </c>
      <c r="AA38" s="1">
        <v>315.84160000000003</v>
      </c>
      <c r="AB38" s="1"/>
      <c r="AC38" s="1">
        <f t="shared" si="25"/>
        <v>316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76</v>
      </c>
      <c r="B39" s="1" t="s">
        <v>32</v>
      </c>
      <c r="C39" s="1">
        <v>558.70299999999997</v>
      </c>
      <c r="D39" s="1">
        <v>887.39</v>
      </c>
      <c r="E39" s="1">
        <v>526.43899999999996</v>
      </c>
      <c r="F39" s="1">
        <v>791.38400000000001</v>
      </c>
      <c r="G39" s="6">
        <v>1</v>
      </c>
      <c r="H39" s="1">
        <v>60</v>
      </c>
      <c r="I39" s="1" t="s">
        <v>33</v>
      </c>
      <c r="J39" s="1">
        <v>481.7</v>
      </c>
      <c r="K39" s="1">
        <f t="shared" si="26"/>
        <v>44.738999999999976</v>
      </c>
      <c r="L39" s="1"/>
      <c r="M39" s="1"/>
      <c r="N39" s="1">
        <v>229.1455999999998</v>
      </c>
      <c r="O39" s="1">
        <f t="shared" si="3"/>
        <v>105.28779999999999</v>
      </c>
      <c r="P39" s="5">
        <f t="shared" si="22"/>
        <v>137.63620000000014</v>
      </c>
      <c r="Q39" s="5">
        <f t="shared" si="23"/>
        <v>137.63620000000014</v>
      </c>
      <c r="R39" s="5"/>
      <c r="S39" s="1"/>
      <c r="T39" s="1">
        <f t="shared" si="24"/>
        <v>11.000000000000002</v>
      </c>
      <c r="U39" s="1">
        <f t="shared" si="5"/>
        <v>9.6927621243866806</v>
      </c>
      <c r="V39" s="1">
        <v>115.6972</v>
      </c>
      <c r="W39" s="1">
        <v>118.50879999999999</v>
      </c>
      <c r="X39" s="1">
        <v>105.163</v>
      </c>
      <c r="Y39" s="1">
        <v>90.847799999999992</v>
      </c>
      <c r="Z39" s="1">
        <v>103.06780000000001</v>
      </c>
      <c r="AA39" s="1">
        <v>104.166</v>
      </c>
      <c r="AB39" s="1"/>
      <c r="AC39" s="1">
        <f t="shared" si="25"/>
        <v>138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77</v>
      </c>
      <c r="B40" s="1" t="s">
        <v>32</v>
      </c>
      <c r="C40" s="1">
        <v>751.31100000000004</v>
      </c>
      <c r="D40" s="1">
        <v>752.32299999999998</v>
      </c>
      <c r="E40" s="1">
        <v>606.20600000000002</v>
      </c>
      <c r="F40" s="1">
        <v>766.33500000000004</v>
      </c>
      <c r="G40" s="6">
        <v>1</v>
      </c>
      <c r="H40" s="1">
        <v>60</v>
      </c>
      <c r="I40" s="1" t="s">
        <v>33</v>
      </c>
      <c r="J40" s="1">
        <v>581.65</v>
      </c>
      <c r="K40" s="1">
        <f t="shared" si="26"/>
        <v>24.55600000000004</v>
      </c>
      <c r="L40" s="1"/>
      <c r="M40" s="1"/>
      <c r="N40" s="1">
        <v>446.93379999999962</v>
      </c>
      <c r="O40" s="1">
        <f t="shared" si="3"/>
        <v>121.24120000000001</v>
      </c>
      <c r="P40" s="5">
        <f t="shared" si="22"/>
        <v>120.38440000000037</v>
      </c>
      <c r="Q40" s="5">
        <f t="shared" si="23"/>
        <v>120.38440000000037</v>
      </c>
      <c r="R40" s="5"/>
      <c r="S40" s="1"/>
      <c r="T40" s="1">
        <f t="shared" si="24"/>
        <v>11</v>
      </c>
      <c r="U40" s="1">
        <f t="shared" si="5"/>
        <v>10.007066904649571</v>
      </c>
      <c r="V40" s="1">
        <v>137.9374</v>
      </c>
      <c r="W40" s="1">
        <v>124.6228</v>
      </c>
      <c r="X40" s="1">
        <v>111.48860000000001</v>
      </c>
      <c r="Y40" s="1">
        <v>112.03360000000001</v>
      </c>
      <c r="Z40" s="1">
        <v>105.24979999999999</v>
      </c>
      <c r="AA40" s="1">
        <v>104.3272</v>
      </c>
      <c r="AB40" s="1"/>
      <c r="AC40" s="1">
        <f t="shared" si="25"/>
        <v>120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78</v>
      </c>
      <c r="B41" s="1" t="s">
        <v>32</v>
      </c>
      <c r="C41" s="1">
        <v>834.33299999999997</v>
      </c>
      <c r="D41" s="1">
        <v>739.21900000000005</v>
      </c>
      <c r="E41" s="1">
        <v>710.22199999999998</v>
      </c>
      <c r="F41" s="1">
        <v>717.45699999999999</v>
      </c>
      <c r="G41" s="6">
        <v>1</v>
      </c>
      <c r="H41" s="1">
        <v>60</v>
      </c>
      <c r="I41" s="1" t="s">
        <v>33</v>
      </c>
      <c r="J41" s="1">
        <v>681.05</v>
      </c>
      <c r="K41" s="1">
        <f t="shared" si="26"/>
        <v>29.172000000000025</v>
      </c>
      <c r="L41" s="1"/>
      <c r="M41" s="1"/>
      <c r="N41" s="1">
        <v>505.68508000000043</v>
      </c>
      <c r="O41" s="1">
        <f t="shared" si="3"/>
        <v>142.0444</v>
      </c>
      <c r="P41" s="5">
        <f t="shared" si="22"/>
        <v>339.34631999999954</v>
      </c>
      <c r="Q41" s="5">
        <f t="shared" si="23"/>
        <v>339.34631999999954</v>
      </c>
      <c r="R41" s="5"/>
      <c r="S41" s="1"/>
      <c r="T41" s="1">
        <f t="shared" si="24"/>
        <v>11.000000000000002</v>
      </c>
      <c r="U41" s="1">
        <f t="shared" si="5"/>
        <v>8.610984171146491</v>
      </c>
      <c r="V41" s="1">
        <v>145.01140000000001</v>
      </c>
      <c r="W41" s="1">
        <v>129.33019999999999</v>
      </c>
      <c r="X41" s="1">
        <v>126.81</v>
      </c>
      <c r="Y41" s="1">
        <v>120.48099999999999</v>
      </c>
      <c r="Z41" s="1">
        <v>108.7698</v>
      </c>
      <c r="AA41" s="1">
        <v>114.2332</v>
      </c>
      <c r="AB41" s="1"/>
      <c r="AC41" s="1">
        <f t="shared" si="25"/>
        <v>339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79</v>
      </c>
      <c r="B42" s="1" t="s">
        <v>32</v>
      </c>
      <c r="C42" s="1">
        <v>107.744</v>
      </c>
      <c r="D42" s="1">
        <v>142.34200000000001</v>
      </c>
      <c r="E42" s="1">
        <v>81.456000000000003</v>
      </c>
      <c r="F42" s="1">
        <v>149.66200000000001</v>
      </c>
      <c r="G42" s="6">
        <v>1</v>
      </c>
      <c r="H42" s="1">
        <v>35</v>
      </c>
      <c r="I42" s="1" t="s">
        <v>33</v>
      </c>
      <c r="J42" s="1">
        <v>80.75</v>
      </c>
      <c r="K42" s="1">
        <f t="shared" si="26"/>
        <v>0.70600000000000307</v>
      </c>
      <c r="L42" s="1"/>
      <c r="M42" s="1"/>
      <c r="N42" s="1">
        <v>0</v>
      </c>
      <c r="O42" s="1">
        <f t="shared" si="3"/>
        <v>16.2912</v>
      </c>
      <c r="P42" s="5">
        <f t="shared" si="22"/>
        <v>29.541200000000003</v>
      </c>
      <c r="Q42" s="5">
        <f t="shared" si="23"/>
        <v>29.541200000000003</v>
      </c>
      <c r="R42" s="5"/>
      <c r="S42" s="1"/>
      <c r="T42" s="1">
        <f t="shared" si="24"/>
        <v>11</v>
      </c>
      <c r="U42" s="1">
        <f t="shared" si="5"/>
        <v>9.1866774700451774</v>
      </c>
      <c r="V42" s="1">
        <v>12.961600000000001</v>
      </c>
      <c r="W42" s="1">
        <v>15.098000000000001</v>
      </c>
      <c r="X42" s="1">
        <v>22.730599999999999</v>
      </c>
      <c r="Y42" s="1">
        <v>16.556000000000001</v>
      </c>
      <c r="Z42" s="1">
        <v>19.7302</v>
      </c>
      <c r="AA42" s="1">
        <v>21.406400000000001</v>
      </c>
      <c r="AB42" s="1"/>
      <c r="AC42" s="1">
        <f t="shared" si="25"/>
        <v>30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9" t="s">
        <v>80</v>
      </c>
      <c r="B43" s="9" t="s">
        <v>32</v>
      </c>
      <c r="C43" s="9">
        <v>164.62899999999999</v>
      </c>
      <c r="D43" s="9"/>
      <c r="E43" s="9">
        <v>85.174999999999997</v>
      </c>
      <c r="F43" s="9">
        <v>58.078000000000003</v>
      </c>
      <c r="G43" s="10">
        <v>0</v>
      </c>
      <c r="H43" s="9">
        <v>40</v>
      </c>
      <c r="I43" s="9" t="s">
        <v>41</v>
      </c>
      <c r="J43" s="9">
        <v>81</v>
      </c>
      <c r="K43" s="9">
        <f t="shared" si="26"/>
        <v>4.1749999999999972</v>
      </c>
      <c r="L43" s="9"/>
      <c r="M43" s="9"/>
      <c r="N43" s="9"/>
      <c r="O43" s="9">
        <f t="shared" si="3"/>
        <v>17.035</v>
      </c>
      <c r="P43" s="11"/>
      <c r="Q43" s="11"/>
      <c r="R43" s="11"/>
      <c r="S43" s="9"/>
      <c r="T43" s="9">
        <f t="shared" si="9"/>
        <v>3.4093337246844735</v>
      </c>
      <c r="U43" s="9">
        <f t="shared" si="5"/>
        <v>3.4093337246844735</v>
      </c>
      <c r="V43" s="9">
        <v>9.9144000000000005</v>
      </c>
      <c r="W43" s="9">
        <v>10.0502</v>
      </c>
      <c r="X43" s="9">
        <v>16.767600000000002</v>
      </c>
      <c r="Y43" s="9">
        <v>14.0594</v>
      </c>
      <c r="Z43" s="9">
        <v>10.567</v>
      </c>
      <c r="AA43" s="9">
        <v>12.131600000000001</v>
      </c>
      <c r="AB43" s="18" t="s">
        <v>67</v>
      </c>
      <c r="AC43" s="9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81</v>
      </c>
      <c r="B44" s="1" t="s">
        <v>32</v>
      </c>
      <c r="C44" s="1">
        <v>198.71199999999999</v>
      </c>
      <c r="D44" s="1">
        <v>325.82900000000001</v>
      </c>
      <c r="E44" s="1">
        <v>323.97199999999998</v>
      </c>
      <c r="F44" s="1">
        <v>151.64699999999999</v>
      </c>
      <c r="G44" s="6">
        <v>1</v>
      </c>
      <c r="H44" s="1">
        <v>30</v>
      </c>
      <c r="I44" s="1" t="s">
        <v>33</v>
      </c>
      <c r="J44" s="1">
        <v>323.60000000000002</v>
      </c>
      <c r="K44" s="1">
        <f t="shared" si="26"/>
        <v>0.37199999999995725</v>
      </c>
      <c r="L44" s="1"/>
      <c r="M44" s="1"/>
      <c r="N44" s="1">
        <v>148.03239999999991</v>
      </c>
      <c r="O44" s="1">
        <f t="shared" si="3"/>
        <v>64.794399999999996</v>
      </c>
      <c r="P44" s="5">
        <f t="shared" ref="P44:P45" si="27">11*O44-N44-F44</f>
        <v>413.05900000000003</v>
      </c>
      <c r="Q44" s="5">
        <f t="shared" ref="Q44:Q45" si="28">P44</f>
        <v>413.05900000000003</v>
      </c>
      <c r="R44" s="5"/>
      <c r="S44" s="1"/>
      <c r="T44" s="1">
        <f t="shared" ref="T44:T45" si="29">(F44+N44+Q44)/O44</f>
        <v>11</v>
      </c>
      <c r="U44" s="1">
        <f t="shared" si="5"/>
        <v>4.6250817971923484</v>
      </c>
      <c r="V44" s="1">
        <v>48.985399999999998</v>
      </c>
      <c r="W44" s="1">
        <v>46.787999999999997</v>
      </c>
      <c r="X44" s="1">
        <v>44.145200000000003</v>
      </c>
      <c r="Y44" s="1">
        <v>38.384599999999999</v>
      </c>
      <c r="Z44" s="1">
        <v>37.110599999999998</v>
      </c>
      <c r="AA44" s="1">
        <v>36.819400000000002</v>
      </c>
      <c r="AB44" s="1"/>
      <c r="AC44" s="1">
        <f t="shared" ref="AC44:AC45" si="30">ROUND(Q44*G44,0)</f>
        <v>413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82</v>
      </c>
      <c r="B45" s="1" t="s">
        <v>32</v>
      </c>
      <c r="C45" s="1">
        <v>235.77699999999999</v>
      </c>
      <c r="D45" s="1">
        <v>176.25299999999999</v>
      </c>
      <c r="E45" s="1">
        <v>239.548</v>
      </c>
      <c r="F45" s="1">
        <v>118.25700000000001</v>
      </c>
      <c r="G45" s="6">
        <v>1</v>
      </c>
      <c r="H45" s="1">
        <v>30</v>
      </c>
      <c r="I45" s="1" t="s">
        <v>33</v>
      </c>
      <c r="J45" s="1">
        <v>244.1</v>
      </c>
      <c r="K45" s="1">
        <f t="shared" si="26"/>
        <v>-4.5519999999999925</v>
      </c>
      <c r="L45" s="1"/>
      <c r="M45" s="1"/>
      <c r="N45" s="1">
        <v>191.90379999999999</v>
      </c>
      <c r="O45" s="1">
        <f t="shared" si="3"/>
        <v>47.909599999999998</v>
      </c>
      <c r="P45" s="5">
        <f t="shared" si="27"/>
        <v>216.84479999999996</v>
      </c>
      <c r="Q45" s="5">
        <f t="shared" si="28"/>
        <v>216.84479999999996</v>
      </c>
      <c r="R45" s="5"/>
      <c r="S45" s="1"/>
      <c r="T45" s="1">
        <f t="shared" si="29"/>
        <v>11</v>
      </c>
      <c r="U45" s="1">
        <f t="shared" si="5"/>
        <v>6.4738757994222453</v>
      </c>
      <c r="V45" s="1">
        <v>43.451799999999999</v>
      </c>
      <c r="W45" s="1">
        <v>35.620199999999997</v>
      </c>
      <c r="X45" s="1">
        <v>39.567</v>
      </c>
      <c r="Y45" s="1">
        <v>37.018999999999998</v>
      </c>
      <c r="Z45" s="1">
        <v>30.123999999999999</v>
      </c>
      <c r="AA45" s="1">
        <v>33.083599999999997</v>
      </c>
      <c r="AB45" s="1"/>
      <c r="AC45" s="1">
        <f t="shared" si="30"/>
        <v>217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9" t="s">
        <v>83</v>
      </c>
      <c r="B46" s="9" t="s">
        <v>32</v>
      </c>
      <c r="C46" s="9">
        <v>-8.1560000000000006</v>
      </c>
      <c r="D46" s="9">
        <v>8.1560000000000006</v>
      </c>
      <c r="E46" s="9"/>
      <c r="F46" s="9"/>
      <c r="G46" s="10">
        <v>0</v>
      </c>
      <c r="H46" s="9" t="e">
        <v>#N/A</v>
      </c>
      <c r="I46" s="9" t="s">
        <v>41</v>
      </c>
      <c r="J46" s="9"/>
      <c r="K46" s="9">
        <f t="shared" si="26"/>
        <v>0</v>
      </c>
      <c r="L46" s="9"/>
      <c r="M46" s="9"/>
      <c r="N46" s="9"/>
      <c r="O46" s="9">
        <f t="shared" si="3"/>
        <v>0</v>
      </c>
      <c r="P46" s="11"/>
      <c r="Q46" s="11"/>
      <c r="R46" s="11"/>
      <c r="S46" s="9"/>
      <c r="T46" s="9" t="e">
        <f t="shared" si="9"/>
        <v>#DIV/0!</v>
      </c>
      <c r="U46" s="9" t="e">
        <f t="shared" si="5"/>
        <v>#DIV/0!</v>
      </c>
      <c r="V46" s="9">
        <v>0</v>
      </c>
      <c r="W46" s="9">
        <v>1.6312</v>
      </c>
      <c r="X46" s="9">
        <v>1.6312</v>
      </c>
      <c r="Y46" s="9">
        <v>0</v>
      </c>
      <c r="Z46" s="9">
        <v>0</v>
      </c>
      <c r="AA46" s="9">
        <v>0</v>
      </c>
      <c r="AB46" s="9"/>
      <c r="AC46" s="9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84</v>
      </c>
      <c r="B47" s="1" t="s">
        <v>32</v>
      </c>
      <c r="C47" s="1">
        <v>243.06</v>
      </c>
      <c r="D47" s="1">
        <v>864.92100000000005</v>
      </c>
      <c r="E47" s="1">
        <v>394.69799999999998</v>
      </c>
      <c r="F47" s="1">
        <v>597.26400000000001</v>
      </c>
      <c r="G47" s="6">
        <v>1</v>
      </c>
      <c r="H47" s="1">
        <v>30</v>
      </c>
      <c r="I47" s="1" t="s">
        <v>33</v>
      </c>
      <c r="J47" s="1">
        <v>428.2</v>
      </c>
      <c r="K47" s="1">
        <f t="shared" si="26"/>
        <v>-33.50200000000001</v>
      </c>
      <c r="L47" s="1"/>
      <c r="M47" s="1"/>
      <c r="N47" s="1">
        <v>230.84520000000001</v>
      </c>
      <c r="O47" s="1">
        <f t="shared" si="3"/>
        <v>78.939599999999999</v>
      </c>
      <c r="P47" s="5">
        <f t="shared" ref="P47:P68" si="31">11*O47-N47-F47</f>
        <v>40.226400000000012</v>
      </c>
      <c r="Q47" s="5">
        <f t="shared" ref="Q47:Q68" si="32">P47</f>
        <v>40.226400000000012</v>
      </c>
      <c r="R47" s="5"/>
      <c r="S47" s="1"/>
      <c r="T47" s="1">
        <f t="shared" ref="T47:T68" si="33">(F47+N47+Q47)/O47</f>
        <v>11</v>
      </c>
      <c r="U47" s="1">
        <f t="shared" si="5"/>
        <v>10.490415456880957</v>
      </c>
      <c r="V47" s="1">
        <v>100.4988</v>
      </c>
      <c r="W47" s="1">
        <v>99.65979999999999</v>
      </c>
      <c r="X47" s="1">
        <v>69.871200000000002</v>
      </c>
      <c r="Y47" s="1">
        <v>63.104399999999998</v>
      </c>
      <c r="Z47" s="1">
        <v>69.743200000000002</v>
      </c>
      <c r="AA47" s="1">
        <v>72.853200000000001</v>
      </c>
      <c r="AB47" s="1"/>
      <c r="AC47" s="1">
        <f t="shared" ref="AC47:AC68" si="34">ROUND(Q47*G47,0)</f>
        <v>40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85</v>
      </c>
      <c r="B48" s="1" t="s">
        <v>32</v>
      </c>
      <c r="C48" s="1">
        <v>138.733</v>
      </c>
      <c r="D48" s="1">
        <v>243.81100000000001</v>
      </c>
      <c r="E48" s="1">
        <v>128.208</v>
      </c>
      <c r="F48" s="1">
        <v>225.95099999999999</v>
      </c>
      <c r="G48" s="6">
        <v>1</v>
      </c>
      <c r="H48" s="1">
        <v>45</v>
      </c>
      <c r="I48" s="1" t="s">
        <v>33</v>
      </c>
      <c r="J48" s="1">
        <v>124.2</v>
      </c>
      <c r="K48" s="1">
        <f t="shared" si="26"/>
        <v>4.0079999999999956</v>
      </c>
      <c r="L48" s="1"/>
      <c r="M48" s="1"/>
      <c r="N48" s="1">
        <v>27.374399999999941</v>
      </c>
      <c r="O48" s="1">
        <f t="shared" si="3"/>
        <v>25.6416</v>
      </c>
      <c r="P48" s="5">
        <f t="shared" si="31"/>
        <v>28.732200000000034</v>
      </c>
      <c r="Q48" s="5">
        <f t="shared" si="32"/>
        <v>28.732200000000034</v>
      </c>
      <c r="R48" s="5"/>
      <c r="S48" s="1"/>
      <c r="T48" s="1">
        <f t="shared" si="33"/>
        <v>10.999999999999998</v>
      </c>
      <c r="U48" s="1">
        <f t="shared" si="5"/>
        <v>9.8794692998876794</v>
      </c>
      <c r="V48" s="1">
        <v>27.3626</v>
      </c>
      <c r="W48" s="1">
        <v>30.997800000000002</v>
      </c>
      <c r="X48" s="1">
        <v>27.4114</v>
      </c>
      <c r="Y48" s="1">
        <v>21.439599999999999</v>
      </c>
      <c r="Z48" s="1">
        <v>30.371400000000001</v>
      </c>
      <c r="AA48" s="1">
        <v>29.220600000000001</v>
      </c>
      <c r="AB48" s="1"/>
      <c r="AC48" s="1">
        <f t="shared" si="34"/>
        <v>29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86</v>
      </c>
      <c r="B49" s="1" t="s">
        <v>32</v>
      </c>
      <c r="C49" s="1">
        <v>57.295000000000002</v>
      </c>
      <c r="D49" s="1">
        <v>2.7E-2</v>
      </c>
      <c r="E49" s="1">
        <v>42.287999999999997</v>
      </c>
      <c r="F49" s="1">
        <v>2.738</v>
      </c>
      <c r="G49" s="6">
        <v>1</v>
      </c>
      <c r="H49" s="1">
        <v>40</v>
      </c>
      <c r="I49" s="1" t="s">
        <v>33</v>
      </c>
      <c r="J49" s="1">
        <v>66</v>
      </c>
      <c r="K49" s="1">
        <f t="shared" si="26"/>
        <v>-23.712000000000003</v>
      </c>
      <c r="L49" s="1"/>
      <c r="M49" s="1"/>
      <c r="N49" s="1">
        <v>120</v>
      </c>
      <c r="O49" s="1">
        <f t="shared" si="3"/>
        <v>8.4575999999999993</v>
      </c>
      <c r="P49" s="5"/>
      <c r="Q49" s="5">
        <f t="shared" si="32"/>
        <v>0</v>
      </c>
      <c r="R49" s="5"/>
      <c r="S49" s="1"/>
      <c r="T49" s="1">
        <f t="shared" si="33"/>
        <v>14.51215474839198</v>
      </c>
      <c r="U49" s="1">
        <f t="shared" si="5"/>
        <v>14.51215474839198</v>
      </c>
      <c r="V49" s="1">
        <v>6.0119999999999996</v>
      </c>
      <c r="W49" s="1">
        <v>2.4592000000000001</v>
      </c>
      <c r="X49" s="1">
        <v>0</v>
      </c>
      <c r="Y49" s="1">
        <v>0</v>
      </c>
      <c r="Z49" s="1">
        <v>0</v>
      </c>
      <c r="AA49" s="1">
        <v>0</v>
      </c>
      <c r="AB49" s="1" t="s">
        <v>87</v>
      </c>
      <c r="AC49" s="1">
        <f t="shared" si="34"/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88</v>
      </c>
      <c r="B50" s="1" t="s">
        <v>32</v>
      </c>
      <c r="C50" s="1">
        <v>1793.47</v>
      </c>
      <c r="D50" s="1">
        <v>1949.511</v>
      </c>
      <c r="E50" s="1">
        <v>1482.5070000000001</v>
      </c>
      <c r="F50" s="1">
        <v>1947.6510000000001</v>
      </c>
      <c r="G50" s="6">
        <v>1</v>
      </c>
      <c r="H50" s="1">
        <v>40</v>
      </c>
      <c r="I50" s="1" t="s">
        <v>33</v>
      </c>
      <c r="J50" s="1">
        <v>1444.4</v>
      </c>
      <c r="K50" s="1">
        <f t="shared" si="26"/>
        <v>38.106999999999971</v>
      </c>
      <c r="L50" s="1"/>
      <c r="M50" s="1"/>
      <c r="N50" s="1">
        <v>631.68020000000024</v>
      </c>
      <c r="O50" s="1">
        <f t="shared" si="3"/>
        <v>296.50139999999999</v>
      </c>
      <c r="P50" s="5">
        <f t="shared" si="31"/>
        <v>682.18419999999946</v>
      </c>
      <c r="Q50" s="5">
        <f t="shared" si="32"/>
        <v>682.18419999999946</v>
      </c>
      <c r="R50" s="5"/>
      <c r="S50" s="1"/>
      <c r="T50" s="1">
        <f t="shared" si="33"/>
        <v>11.000000000000002</v>
      </c>
      <c r="U50" s="1">
        <f t="shared" si="5"/>
        <v>8.6992209817559054</v>
      </c>
      <c r="V50" s="1">
        <v>313.39519999999999</v>
      </c>
      <c r="W50" s="1">
        <v>311.16300000000001</v>
      </c>
      <c r="X50" s="1">
        <v>298.09960000000001</v>
      </c>
      <c r="Y50" s="1">
        <v>274.49279999999999</v>
      </c>
      <c r="Z50" s="1">
        <v>242.74959999999999</v>
      </c>
      <c r="AA50" s="1">
        <v>244.68340000000001</v>
      </c>
      <c r="AB50" s="1" t="s">
        <v>89</v>
      </c>
      <c r="AC50" s="1">
        <f t="shared" si="34"/>
        <v>682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90</v>
      </c>
      <c r="B51" s="1" t="s">
        <v>32</v>
      </c>
      <c r="C51" s="1">
        <v>128.15700000000001</v>
      </c>
      <c r="D51" s="1">
        <v>144.53100000000001</v>
      </c>
      <c r="E51" s="1">
        <v>90.462999999999994</v>
      </c>
      <c r="F51" s="1">
        <v>151.14400000000001</v>
      </c>
      <c r="G51" s="6">
        <v>1</v>
      </c>
      <c r="H51" s="1">
        <v>35</v>
      </c>
      <c r="I51" s="1" t="s">
        <v>33</v>
      </c>
      <c r="J51" s="1">
        <v>86.1</v>
      </c>
      <c r="K51" s="1">
        <f t="shared" si="26"/>
        <v>4.3629999999999995</v>
      </c>
      <c r="L51" s="1"/>
      <c r="M51" s="1"/>
      <c r="N51" s="1">
        <v>0</v>
      </c>
      <c r="O51" s="1">
        <f t="shared" si="3"/>
        <v>18.092599999999997</v>
      </c>
      <c r="P51" s="5">
        <f t="shared" si="31"/>
        <v>47.874599999999958</v>
      </c>
      <c r="Q51" s="5">
        <f t="shared" si="32"/>
        <v>47.874599999999958</v>
      </c>
      <c r="R51" s="5"/>
      <c r="S51" s="1"/>
      <c r="T51" s="1">
        <f t="shared" si="33"/>
        <v>11</v>
      </c>
      <c r="U51" s="1">
        <f t="shared" si="5"/>
        <v>8.3539126493704625</v>
      </c>
      <c r="V51" s="1">
        <v>17.417000000000002</v>
      </c>
      <c r="W51" s="1">
        <v>22.5718</v>
      </c>
      <c r="X51" s="1">
        <v>26.048400000000001</v>
      </c>
      <c r="Y51" s="1">
        <v>20.681799999999999</v>
      </c>
      <c r="Z51" s="1">
        <v>18.055399999999999</v>
      </c>
      <c r="AA51" s="1">
        <v>15.7164</v>
      </c>
      <c r="AB51" s="1"/>
      <c r="AC51" s="1">
        <f t="shared" si="34"/>
        <v>48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91</v>
      </c>
      <c r="B52" s="1" t="s">
        <v>32</v>
      </c>
      <c r="C52" s="1">
        <v>128.71299999999999</v>
      </c>
      <c r="D52" s="1"/>
      <c r="E52" s="1">
        <v>29.605</v>
      </c>
      <c r="F52" s="1">
        <v>97.363</v>
      </c>
      <c r="G52" s="6">
        <v>1</v>
      </c>
      <c r="H52" s="1">
        <v>45</v>
      </c>
      <c r="I52" s="1" t="s">
        <v>33</v>
      </c>
      <c r="J52" s="1">
        <v>27.8</v>
      </c>
      <c r="K52" s="1">
        <f t="shared" si="26"/>
        <v>1.8049999999999997</v>
      </c>
      <c r="L52" s="1"/>
      <c r="M52" s="1"/>
      <c r="N52" s="1">
        <v>0</v>
      </c>
      <c r="O52" s="1">
        <f t="shared" si="3"/>
        <v>5.9210000000000003</v>
      </c>
      <c r="P52" s="5"/>
      <c r="Q52" s="5">
        <f t="shared" si="32"/>
        <v>0</v>
      </c>
      <c r="R52" s="5"/>
      <c r="S52" s="1"/>
      <c r="T52" s="1">
        <f t="shared" si="33"/>
        <v>16.443675054889376</v>
      </c>
      <c r="U52" s="1">
        <f t="shared" si="5"/>
        <v>16.443675054889376</v>
      </c>
      <c r="V52" s="1">
        <v>4.5419999999999998</v>
      </c>
      <c r="W52" s="1">
        <v>3.4645999999999999</v>
      </c>
      <c r="X52" s="1">
        <v>2.6421999999999999</v>
      </c>
      <c r="Y52" s="1">
        <v>7.0897999999999994</v>
      </c>
      <c r="Z52" s="1">
        <v>7.5084</v>
      </c>
      <c r="AA52" s="1">
        <v>1.0691999999999999</v>
      </c>
      <c r="AB52" s="18" t="s">
        <v>48</v>
      </c>
      <c r="AC52" s="1">
        <f t="shared" si="34"/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92</v>
      </c>
      <c r="B53" s="1" t="s">
        <v>32</v>
      </c>
      <c r="C53" s="1">
        <v>85.986999999999995</v>
      </c>
      <c r="D53" s="1">
        <v>418.01900000000001</v>
      </c>
      <c r="E53" s="1">
        <v>156</v>
      </c>
      <c r="F53" s="1">
        <v>294.26299999999998</v>
      </c>
      <c r="G53" s="6">
        <v>1</v>
      </c>
      <c r="H53" s="1">
        <v>30</v>
      </c>
      <c r="I53" s="1" t="s">
        <v>33</v>
      </c>
      <c r="J53" s="1">
        <v>218.7</v>
      </c>
      <c r="K53" s="1">
        <f t="shared" si="26"/>
        <v>-62.699999999999989</v>
      </c>
      <c r="L53" s="1"/>
      <c r="M53" s="1"/>
      <c r="N53" s="1">
        <v>23.061999999999969</v>
      </c>
      <c r="O53" s="1">
        <f t="shared" si="3"/>
        <v>31.2</v>
      </c>
      <c r="P53" s="5">
        <f t="shared" si="31"/>
        <v>25.875000000000057</v>
      </c>
      <c r="Q53" s="5">
        <f t="shared" si="32"/>
        <v>25.875000000000057</v>
      </c>
      <c r="R53" s="5"/>
      <c r="S53" s="1"/>
      <c r="T53" s="1">
        <f t="shared" si="33"/>
        <v>11</v>
      </c>
      <c r="U53" s="1">
        <f t="shared" si="5"/>
        <v>10.170673076923075</v>
      </c>
      <c r="V53" s="1">
        <v>39.000999999999998</v>
      </c>
      <c r="W53" s="1">
        <v>44.629399999999997</v>
      </c>
      <c r="X53" s="1">
        <v>32.683999999999997</v>
      </c>
      <c r="Y53" s="1">
        <v>24.7026</v>
      </c>
      <c r="Z53" s="1">
        <v>29.4602</v>
      </c>
      <c r="AA53" s="1">
        <v>29.1632</v>
      </c>
      <c r="AB53" s="1"/>
      <c r="AC53" s="1">
        <f t="shared" si="34"/>
        <v>26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93</v>
      </c>
      <c r="B54" s="1" t="s">
        <v>32</v>
      </c>
      <c r="C54" s="1">
        <v>50.94</v>
      </c>
      <c r="D54" s="1">
        <v>2E-3</v>
      </c>
      <c r="E54" s="1">
        <v>24.001999999999999</v>
      </c>
      <c r="F54" s="1">
        <v>23.402999999999999</v>
      </c>
      <c r="G54" s="6">
        <v>1</v>
      </c>
      <c r="H54" s="1" t="e">
        <v>#N/A</v>
      </c>
      <c r="I54" s="1" t="s">
        <v>33</v>
      </c>
      <c r="J54" s="1">
        <v>24.85</v>
      </c>
      <c r="K54" s="1">
        <f t="shared" si="26"/>
        <v>-0.84800000000000253</v>
      </c>
      <c r="L54" s="1"/>
      <c r="M54" s="1"/>
      <c r="N54" s="1">
        <v>0</v>
      </c>
      <c r="O54" s="1">
        <f t="shared" si="3"/>
        <v>4.8003999999999998</v>
      </c>
      <c r="P54" s="5">
        <f t="shared" si="31"/>
        <v>29.401400000000002</v>
      </c>
      <c r="Q54" s="5">
        <f t="shared" si="32"/>
        <v>29.401400000000002</v>
      </c>
      <c r="R54" s="5"/>
      <c r="S54" s="1"/>
      <c r="T54" s="1">
        <f t="shared" si="33"/>
        <v>11</v>
      </c>
      <c r="U54" s="1">
        <f t="shared" si="5"/>
        <v>4.8752187317723523</v>
      </c>
      <c r="V54" s="1">
        <v>2.5406</v>
      </c>
      <c r="W54" s="1">
        <v>0.70740000000000003</v>
      </c>
      <c r="X54" s="1">
        <v>2.6705999999999999</v>
      </c>
      <c r="Y54" s="1">
        <v>3.3752</v>
      </c>
      <c r="Z54" s="1">
        <v>1.1286</v>
      </c>
      <c r="AA54" s="1">
        <v>0.42399999999999999</v>
      </c>
      <c r="AB54" s="1"/>
      <c r="AC54" s="1">
        <f t="shared" si="34"/>
        <v>29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94</v>
      </c>
      <c r="B55" s="1" t="s">
        <v>32</v>
      </c>
      <c r="C55" s="1">
        <v>197.958</v>
      </c>
      <c r="D55" s="1"/>
      <c r="E55" s="1">
        <v>89.433000000000007</v>
      </c>
      <c r="F55" s="1">
        <v>106.01600000000001</v>
      </c>
      <c r="G55" s="6">
        <v>1</v>
      </c>
      <c r="H55" s="1">
        <v>45</v>
      </c>
      <c r="I55" s="1" t="s">
        <v>33</v>
      </c>
      <c r="J55" s="1">
        <v>86.3</v>
      </c>
      <c r="K55" s="1">
        <f t="shared" si="26"/>
        <v>3.1330000000000098</v>
      </c>
      <c r="L55" s="1"/>
      <c r="M55" s="1"/>
      <c r="N55" s="1">
        <v>0</v>
      </c>
      <c r="O55" s="1">
        <f t="shared" si="3"/>
        <v>17.886600000000001</v>
      </c>
      <c r="P55" s="5">
        <f t="shared" si="31"/>
        <v>90.736600000000024</v>
      </c>
      <c r="Q55" s="5">
        <f t="shared" si="32"/>
        <v>90.736600000000024</v>
      </c>
      <c r="R55" s="5"/>
      <c r="S55" s="1"/>
      <c r="T55" s="1">
        <f t="shared" si="33"/>
        <v>11</v>
      </c>
      <c r="U55" s="1">
        <f t="shared" si="5"/>
        <v>5.9271186251160088</v>
      </c>
      <c r="V55" s="1">
        <v>10.298400000000001</v>
      </c>
      <c r="W55" s="1">
        <v>12.7384</v>
      </c>
      <c r="X55" s="1">
        <v>18.6462</v>
      </c>
      <c r="Y55" s="1">
        <v>15.5106</v>
      </c>
      <c r="Z55" s="1">
        <v>24.6844</v>
      </c>
      <c r="AA55" s="1">
        <v>22.8308</v>
      </c>
      <c r="AB55" s="1"/>
      <c r="AC55" s="1">
        <f t="shared" si="34"/>
        <v>91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95</v>
      </c>
      <c r="B56" s="1" t="s">
        <v>32</v>
      </c>
      <c r="C56" s="1">
        <v>110.69199999999999</v>
      </c>
      <c r="D56" s="1"/>
      <c r="E56" s="1">
        <v>33.222999999999999</v>
      </c>
      <c r="F56" s="1">
        <v>68.161000000000001</v>
      </c>
      <c r="G56" s="6">
        <v>1</v>
      </c>
      <c r="H56" s="1">
        <v>45</v>
      </c>
      <c r="I56" s="1" t="s">
        <v>33</v>
      </c>
      <c r="J56" s="1">
        <v>33.4</v>
      </c>
      <c r="K56" s="1">
        <f t="shared" si="26"/>
        <v>-0.1769999999999996</v>
      </c>
      <c r="L56" s="1"/>
      <c r="M56" s="1"/>
      <c r="N56" s="1">
        <v>10</v>
      </c>
      <c r="O56" s="1">
        <f t="shared" si="3"/>
        <v>6.6445999999999996</v>
      </c>
      <c r="P56" s="5"/>
      <c r="Q56" s="5">
        <f t="shared" si="32"/>
        <v>0</v>
      </c>
      <c r="R56" s="5"/>
      <c r="S56" s="1"/>
      <c r="T56" s="1">
        <f t="shared" si="33"/>
        <v>11.763085814044489</v>
      </c>
      <c r="U56" s="1">
        <f t="shared" si="5"/>
        <v>11.763085814044489</v>
      </c>
      <c r="V56" s="1">
        <v>7.6614000000000004</v>
      </c>
      <c r="W56" s="1">
        <v>9.7840000000000007</v>
      </c>
      <c r="X56" s="1">
        <v>7.5075999999999992</v>
      </c>
      <c r="Y56" s="1">
        <v>2.4196</v>
      </c>
      <c r="Z56" s="1">
        <v>15.0572</v>
      </c>
      <c r="AA56" s="1">
        <v>17.765999999999998</v>
      </c>
      <c r="AB56" s="1"/>
      <c r="AC56" s="1">
        <f t="shared" si="34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96</v>
      </c>
      <c r="B57" s="1" t="s">
        <v>32</v>
      </c>
      <c r="C57" s="1">
        <v>56.801000000000002</v>
      </c>
      <c r="D57" s="1">
        <v>65.516999999999996</v>
      </c>
      <c r="E57" s="1">
        <v>18.835000000000001</v>
      </c>
      <c r="F57" s="1">
        <v>69.483000000000004</v>
      </c>
      <c r="G57" s="6">
        <v>1</v>
      </c>
      <c r="H57" s="1" t="e">
        <v>#N/A</v>
      </c>
      <c r="I57" s="1" t="s">
        <v>33</v>
      </c>
      <c r="J57" s="1">
        <v>22.8</v>
      </c>
      <c r="K57" s="1">
        <f t="shared" si="26"/>
        <v>-3.9649999999999999</v>
      </c>
      <c r="L57" s="1"/>
      <c r="M57" s="1"/>
      <c r="N57" s="1">
        <v>0</v>
      </c>
      <c r="O57" s="1">
        <f t="shared" si="3"/>
        <v>3.7670000000000003</v>
      </c>
      <c r="P57" s="5"/>
      <c r="Q57" s="5">
        <f t="shared" si="32"/>
        <v>0</v>
      </c>
      <c r="R57" s="5"/>
      <c r="S57" s="1"/>
      <c r="T57" s="1">
        <f t="shared" si="33"/>
        <v>18.445181842314838</v>
      </c>
      <c r="U57" s="1">
        <f t="shared" si="5"/>
        <v>18.445181842314838</v>
      </c>
      <c r="V57" s="1">
        <v>1.0564</v>
      </c>
      <c r="W57" s="1">
        <v>3.1778</v>
      </c>
      <c r="X57" s="1">
        <v>9.4678000000000004</v>
      </c>
      <c r="Y57" s="1">
        <v>7.3464</v>
      </c>
      <c r="Z57" s="1">
        <v>0</v>
      </c>
      <c r="AA57" s="1">
        <v>0</v>
      </c>
      <c r="AB57" s="1"/>
      <c r="AC57" s="1">
        <f t="shared" si="34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97</v>
      </c>
      <c r="B58" s="1" t="s">
        <v>40</v>
      </c>
      <c r="C58" s="1">
        <v>1507</v>
      </c>
      <c r="D58" s="1">
        <v>2154</v>
      </c>
      <c r="E58" s="1">
        <v>1617</v>
      </c>
      <c r="F58" s="1">
        <v>1740</v>
      </c>
      <c r="G58" s="6">
        <v>0.4</v>
      </c>
      <c r="H58" s="1">
        <v>45</v>
      </c>
      <c r="I58" s="1" t="s">
        <v>33</v>
      </c>
      <c r="J58" s="1">
        <v>1661</v>
      </c>
      <c r="K58" s="1">
        <f t="shared" si="26"/>
        <v>-44</v>
      </c>
      <c r="L58" s="1"/>
      <c r="M58" s="1"/>
      <c r="N58" s="1">
        <v>982</v>
      </c>
      <c r="O58" s="1">
        <f t="shared" si="3"/>
        <v>323.39999999999998</v>
      </c>
      <c r="P58" s="5">
        <f t="shared" si="31"/>
        <v>835.39999999999964</v>
      </c>
      <c r="Q58" s="5">
        <f t="shared" si="32"/>
        <v>835.39999999999964</v>
      </c>
      <c r="R58" s="5"/>
      <c r="S58" s="1"/>
      <c r="T58" s="1">
        <f t="shared" si="33"/>
        <v>11</v>
      </c>
      <c r="U58" s="1">
        <f t="shared" si="5"/>
        <v>8.4168212739641319</v>
      </c>
      <c r="V58" s="1">
        <v>308</v>
      </c>
      <c r="W58" s="1">
        <v>313</v>
      </c>
      <c r="X58" s="1">
        <v>274.39999999999998</v>
      </c>
      <c r="Y58" s="1">
        <v>251.4</v>
      </c>
      <c r="Z58" s="1">
        <v>264</v>
      </c>
      <c r="AA58" s="1">
        <v>255.2</v>
      </c>
      <c r="AB58" s="1" t="s">
        <v>98</v>
      </c>
      <c r="AC58" s="1">
        <f t="shared" si="34"/>
        <v>334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99</v>
      </c>
      <c r="B59" s="1" t="s">
        <v>40</v>
      </c>
      <c r="C59" s="1">
        <v>148.56200000000001</v>
      </c>
      <c r="D59" s="1">
        <v>300</v>
      </c>
      <c r="E59" s="1">
        <v>104</v>
      </c>
      <c r="F59" s="1">
        <v>253.56200000000001</v>
      </c>
      <c r="G59" s="6">
        <v>0.45</v>
      </c>
      <c r="H59" s="1">
        <v>50</v>
      </c>
      <c r="I59" s="1" t="s">
        <v>33</v>
      </c>
      <c r="J59" s="1">
        <v>103</v>
      </c>
      <c r="K59" s="1">
        <f t="shared" si="26"/>
        <v>1</v>
      </c>
      <c r="L59" s="1"/>
      <c r="M59" s="1"/>
      <c r="N59" s="1">
        <v>29.687599999999989</v>
      </c>
      <c r="O59" s="1">
        <f t="shared" si="3"/>
        <v>20.8</v>
      </c>
      <c r="P59" s="5"/>
      <c r="Q59" s="5">
        <f t="shared" si="32"/>
        <v>0</v>
      </c>
      <c r="R59" s="5"/>
      <c r="S59" s="1"/>
      <c r="T59" s="1">
        <f t="shared" si="33"/>
        <v>13.61776923076923</v>
      </c>
      <c r="U59" s="1">
        <f t="shared" si="5"/>
        <v>13.61776923076923</v>
      </c>
      <c r="V59" s="1">
        <v>31.287600000000001</v>
      </c>
      <c r="W59" s="1">
        <v>31.887599999999999</v>
      </c>
      <c r="X59" s="1">
        <v>24.2</v>
      </c>
      <c r="Y59" s="1">
        <v>23.18</v>
      </c>
      <c r="Z59" s="1">
        <v>16.38</v>
      </c>
      <c r="AA59" s="1">
        <v>16.399999999999999</v>
      </c>
      <c r="AB59" s="1"/>
      <c r="AC59" s="1">
        <f t="shared" si="34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100</v>
      </c>
      <c r="B60" s="1" t="s">
        <v>32</v>
      </c>
      <c r="C60" s="1">
        <v>1118.664</v>
      </c>
      <c r="D60" s="1">
        <v>807.01900000000001</v>
      </c>
      <c r="E60" s="1">
        <v>833.49300000000005</v>
      </c>
      <c r="F60" s="1">
        <v>925.20799999999997</v>
      </c>
      <c r="G60" s="6">
        <v>1</v>
      </c>
      <c r="H60" s="1">
        <v>45</v>
      </c>
      <c r="I60" s="1" t="s">
        <v>33</v>
      </c>
      <c r="J60" s="1">
        <v>788.65</v>
      </c>
      <c r="K60" s="1">
        <f t="shared" si="26"/>
        <v>44.843000000000075</v>
      </c>
      <c r="L60" s="1"/>
      <c r="M60" s="1"/>
      <c r="N60" s="1">
        <v>489.68400000000008</v>
      </c>
      <c r="O60" s="1">
        <f t="shared" si="3"/>
        <v>166.6986</v>
      </c>
      <c r="P60" s="5">
        <f t="shared" si="31"/>
        <v>418.79259999999988</v>
      </c>
      <c r="Q60" s="5">
        <f t="shared" si="32"/>
        <v>418.79259999999988</v>
      </c>
      <c r="R60" s="5"/>
      <c r="S60" s="1"/>
      <c r="T60" s="1">
        <f t="shared" si="33"/>
        <v>11</v>
      </c>
      <c r="U60" s="1">
        <f t="shared" si="5"/>
        <v>8.4877257517459661</v>
      </c>
      <c r="V60" s="1">
        <v>169.3878</v>
      </c>
      <c r="W60" s="1">
        <v>157.2756</v>
      </c>
      <c r="X60" s="1">
        <v>161.3262</v>
      </c>
      <c r="Y60" s="1">
        <v>155.51560000000001</v>
      </c>
      <c r="Z60" s="1">
        <v>142.91739999999999</v>
      </c>
      <c r="AA60" s="1">
        <v>136.5942</v>
      </c>
      <c r="AB60" s="1"/>
      <c r="AC60" s="1">
        <f t="shared" si="34"/>
        <v>419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101</v>
      </c>
      <c r="B61" s="1" t="s">
        <v>40</v>
      </c>
      <c r="C61" s="1">
        <v>866</v>
      </c>
      <c r="D61" s="1">
        <v>558</v>
      </c>
      <c r="E61" s="1">
        <v>513</v>
      </c>
      <c r="F61" s="1">
        <v>744</v>
      </c>
      <c r="G61" s="6">
        <v>0.35</v>
      </c>
      <c r="H61" s="1">
        <v>40</v>
      </c>
      <c r="I61" s="1" t="s">
        <v>33</v>
      </c>
      <c r="J61" s="1">
        <v>534.20000000000005</v>
      </c>
      <c r="K61" s="1">
        <f t="shared" si="26"/>
        <v>-21.200000000000045</v>
      </c>
      <c r="L61" s="1"/>
      <c r="M61" s="1"/>
      <c r="N61" s="1">
        <v>414.39999999999969</v>
      </c>
      <c r="O61" s="1">
        <f t="shared" si="3"/>
        <v>102.6</v>
      </c>
      <c r="P61" s="5"/>
      <c r="Q61" s="5">
        <f t="shared" si="32"/>
        <v>0</v>
      </c>
      <c r="R61" s="5"/>
      <c r="S61" s="1"/>
      <c r="T61" s="1">
        <f t="shared" si="33"/>
        <v>11.29044834307992</v>
      </c>
      <c r="U61" s="1">
        <f t="shared" si="5"/>
        <v>11.29044834307992</v>
      </c>
      <c r="V61" s="1">
        <v>123.6</v>
      </c>
      <c r="W61" s="1">
        <v>114.8</v>
      </c>
      <c r="X61" s="1">
        <v>113</v>
      </c>
      <c r="Y61" s="1">
        <v>116.4</v>
      </c>
      <c r="Z61" s="1">
        <v>78</v>
      </c>
      <c r="AA61" s="1">
        <v>60.6</v>
      </c>
      <c r="AB61" s="1" t="s">
        <v>98</v>
      </c>
      <c r="AC61" s="1">
        <f t="shared" si="34"/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102</v>
      </c>
      <c r="B62" s="1" t="s">
        <v>32</v>
      </c>
      <c r="C62" s="1">
        <v>179.58600000000001</v>
      </c>
      <c r="D62" s="1">
        <v>301.34500000000003</v>
      </c>
      <c r="E62" s="1">
        <v>149.84399999999999</v>
      </c>
      <c r="F62" s="1">
        <v>305.96699999999998</v>
      </c>
      <c r="G62" s="6">
        <v>1</v>
      </c>
      <c r="H62" s="1">
        <v>40</v>
      </c>
      <c r="I62" s="1" t="s">
        <v>33</v>
      </c>
      <c r="J62" s="1">
        <v>145.62</v>
      </c>
      <c r="K62" s="1">
        <f t="shared" si="26"/>
        <v>4.2239999999999895</v>
      </c>
      <c r="L62" s="1"/>
      <c r="M62" s="1"/>
      <c r="N62" s="1">
        <v>0</v>
      </c>
      <c r="O62" s="1">
        <f t="shared" si="3"/>
        <v>29.968799999999998</v>
      </c>
      <c r="P62" s="5">
        <f t="shared" si="31"/>
        <v>23.689799999999991</v>
      </c>
      <c r="Q62" s="5">
        <f t="shared" si="32"/>
        <v>23.689799999999991</v>
      </c>
      <c r="R62" s="5"/>
      <c r="S62" s="1"/>
      <c r="T62" s="1">
        <f t="shared" si="33"/>
        <v>11</v>
      </c>
      <c r="U62" s="1">
        <f t="shared" si="5"/>
        <v>10.209517898614559</v>
      </c>
      <c r="V62" s="1">
        <v>30.112400000000001</v>
      </c>
      <c r="W62" s="1">
        <v>40.991999999999997</v>
      </c>
      <c r="X62" s="1">
        <v>38.717200000000012</v>
      </c>
      <c r="Y62" s="1">
        <v>32.184399999999997</v>
      </c>
      <c r="Z62" s="1">
        <v>35.796999999999997</v>
      </c>
      <c r="AA62" s="1">
        <v>33.779600000000002</v>
      </c>
      <c r="AB62" s="1"/>
      <c r="AC62" s="1">
        <f t="shared" si="34"/>
        <v>24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103</v>
      </c>
      <c r="B63" s="1" t="s">
        <v>40</v>
      </c>
      <c r="C63" s="1">
        <v>729</v>
      </c>
      <c r="D63" s="1">
        <v>1206</v>
      </c>
      <c r="E63" s="1">
        <v>884</v>
      </c>
      <c r="F63" s="1">
        <v>915</v>
      </c>
      <c r="G63" s="6">
        <v>0.4</v>
      </c>
      <c r="H63" s="1">
        <v>40</v>
      </c>
      <c r="I63" s="1" t="s">
        <v>33</v>
      </c>
      <c r="J63" s="1">
        <v>890</v>
      </c>
      <c r="K63" s="1">
        <f t="shared" si="26"/>
        <v>-6</v>
      </c>
      <c r="L63" s="1"/>
      <c r="M63" s="1"/>
      <c r="N63" s="1">
        <v>545.95999999999935</v>
      </c>
      <c r="O63" s="1">
        <f t="shared" si="3"/>
        <v>176.8</v>
      </c>
      <c r="P63" s="5">
        <f t="shared" si="31"/>
        <v>483.84000000000083</v>
      </c>
      <c r="Q63" s="5">
        <f t="shared" si="32"/>
        <v>483.84000000000083</v>
      </c>
      <c r="R63" s="5"/>
      <c r="S63" s="1"/>
      <c r="T63" s="1">
        <f t="shared" si="33"/>
        <v>11</v>
      </c>
      <c r="U63" s="1">
        <f t="shared" si="5"/>
        <v>8.2633484162895883</v>
      </c>
      <c r="V63" s="1">
        <v>168.2</v>
      </c>
      <c r="W63" s="1">
        <v>164.4</v>
      </c>
      <c r="X63" s="1">
        <v>142.4</v>
      </c>
      <c r="Y63" s="1">
        <v>128.19999999999999</v>
      </c>
      <c r="Z63" s="1">
        <v>125.2</v>
      </c>
      <c r="AA63" s="1">
        <v>123</v>
      </c>
      <c r="AB63" s="1"/>
      <c r="AC63" s="1">
        <f t="shared" si="34"/>
        <v>194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104</v>
      </c>
      <c r="B64" s="1" t="s">
        <v>40</v>
      </c>
      <c r="C64" s="1">
        <v>1020</v>
      </c>
      <c r="D64" s="1">
        <v>1410</v>
      </c>
      <c r="E64" s="1">
        <v>1024</v>
      </c>
      <c r="F64" s="1">
        <v>1258</v>
      </c>
      <c r="G64" s="6">
        <v>0.4</v>
      </c>
      <c r="H64" s="1">
        <v>45</v>
      </c>
      <c r="I64" s="1" t="s">
        <v>33</v>
      </c>
      <c r="J64" s="1">
        <v>1034</v>
      </c>
      <c r="K64" s="1">
        <f t="shared" si="26"/>
        <v>-10</v>
      </c>
      <c r="L64" s="1"/>
      <c r="M64" s="1"/>
      <c r="N64" s="1">
        <v>633.99999999999955</v>
      </c>
      <c r="O64" s="1">
        <f t="shared" si="3"/>
        <v>204.8</v>
      </c>
      <c r="P64" s="5">
        <f t="shared" si="31"/>
        <v>360.80000000000064</v>
      </c>
      <c r="Q64" s="5">
        <f t="shared" si="32"/>
        <v>360.80000000000064</v>
      </c>
      <c r="R64" s="5"/>
      <c r="S64" s="1"/>
      <c r="T64" s="1">
        <f t="shared" si="33"/>
        <v>11</v>
      </c>
      <c r="U64" s="1">
        <f t="shared" si="5"/>
        <v>9.2382812499999964</v>
      </c>
      <c r="V64" s="1">
        <v>203.2</v>
      </c>
      <c r="W64" s="1">
        <v>207.4</v>
      </c>
      <c r="X64" s="1">
        <v>188.8</v>
      </c>
      <c r="Y64" s="1">
        <v>173.4</v>
      </c>
      <c r="Z64" s="1">
        <v>159.19999999999999</v>
      </c>
      <c r="AA64" s="1">
        <v>133</v>
      </c>
      <c r="AB64" s="1" t="s">
        <v>98</v>
      </c>
      <c r="AC64" s="1">
        <f t="shared" si="34"/>
        <v>144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105</v>
      </c>
      <c r="B65" s="1" t="s">
        <v>40</v>
      </c>
      <c r="C65" s="1">
        <v>378</v>
      </c>
      <c r="D65" s="1">
        <v>1092</v>
      </c>
      <c r="E65" s="1">
        <v>572</v>
      </c>
      <c r="F65" s="1">
        <v>762</v>
      </c>
      <c r="G65" s="6">
        <v>0.4</v>
      </c>
      <c r="H65" s="1">
        <v>40</v>
      </c>
      <c r="I65" s="1" t="s">
        <v>33</v>
      </c>
      <c r="J65" s="1">
        <v>609</v>
      </c>
      <c r="K65" s="1">
        <f t="shared" si="26"/>
        <v>-37</v>
      </c>
      <c r="L65" s="1"/>
      <c r="M65" s="1"/>
      <c r="N65" s="1">
        <v>328.04000000000019</v>
      </c>
      <c r="O65" s="1">
        <f t="shared" si="3"/>
        <v>114.4</v>
      </c>
      <c r="P65" s="5">
        <f t="shared" si="31"/>
        <v>168.3599999999999</v>
      </c>
      <c r="Q65" s="5">
        <f t="shared" si="32"/>
        <v>168.3599999999999</v>
      </c>
      <c r="R65" s="5"/>
      <c r="S65" s="1"/>
      <c r="T65" s="1">
        <f t="shared" si="33"/>
        <v>11</v>
      </c>
      <c r="U65" s="1">
        <f t="shared" si="5"/>
        <v>9.5283216783216798</v>
      </c>
      <c r="V65" s="1">
        <v>127</v>
      </c>
      <c r="W65" s="1">
        <v>122.2</v>
      </c>
      <c r="X65" s="1">
        <v>85.2</v>
      </c>
      <c r="Y65" s="1">
        <v>77.2</v>
      </c>
      <c r="Z65" s="1">
        <v>76.8</v>
      </c>
      <c r="AA65" s="1">
        <v>71.599999999999994</v>
      </c>
      <c r="AB65" s="1"/>
      <c r="AC65" s="1">
        <f t="shared" si="34"/>
        <v>67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106</v>
      </c>
      <c r="B66" s="1" t="s">
        <v>32</v>
      </c>
      <c r="C66" s="1">
        <v>706.93799999999999</v>
      </c>
      <c r="D66" s="1">
        <v>336.40699999999998</v>
      </c>
      <c r="E66" s="1">
        <v>399.07299999999998</v>
      </c>
      <c r="F66" s="1">
        <v>581.721</v>
      </c>
      <c r="G66" s="6">
        <v>1</v>
      </c>
      <c r="H66" s="1">
        <v>50</v>
      </c>
      <c r="I66" s="1" t="s">
        <v>33</v>
      </c>
      <c r="J66" s="1">
        <v>392.15</v>
      </c>
      <c r="K66" s="1">
        <f t="shared" si="26"/>
        <v>6.9230000000000018</v>
      </c>
      <c r="L66" s="1"/>
      <c r="M66" s="1"/>
      <c r="N66" s="1">
        <v>316.23480000000001</v>
      </c>
      <c r="O66" s="1">
        <f t="shared" si="3"/>
        <v>79.814599999999999</v>
      </c>
      <c r="P66" s="5"/>
      <c r="Q66" s="5">
        <f t="shared" si="32"/>
        <v>0</v>
      </c>
      <c r="R66" s="5"/>
      <c r="S66" s="1"/>
      <c r="T66" s="1">
        <f t="shared" si="33"/>
        <v>11.250520581447503</v>
      </c>
      <c r="U66" s="1">
        <f t="shared" si="5"/>
        <v>11.250520581447503</v>
      </c>
      <c r="V66" s="1">
        <v>96.627600000000001</v>
      </c>
      <c r="W66" s="1">
        <v>87.626400000000004</v>
      </c>
      <c r="X66" s="1">
        <v>94.689599999999999</v>
      </c>
      <c r="Y66" s="1">
        <v>96.825999999999993</v>
      </c>
      <c r="Z66" s="1">
        <v>90.543399999999991</v>
      </c>
      <c r="AA66" s="1">
        <v>87.37</v>
      </c>
      <c r="AB66" s="1"/>
      <c r="AC66" s="1">
        <f t="shared" si="34"/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107</v>
      </c>
      <c r="B67" s="1" t="s">
        <v>32</v>
      </c>
      <c r="C67" s="1">
        <v>789.798</v>
      </c>
      <c r="D67" s="1">
        <v>663.19500000000005</v>
      </c>
      <c r="E67" s="1">
        <v>494.47300000000001</v>
      </c>
      <c r="F67" s="1">
        <v>853.56700000000001</v>
      </c>
      <c r="G67" s="6">
        <v>1</v>
      </c>
      <c r="H67" s="1">
        <v>50</v>
      </c>
      <c r="I67" s="1" t="s">
        <v>33</v>
      </c>
      <c r="J67" s="1">
        <v>480.78399999999999</v>
      </c>
      <c r="K67" s="1">
        <f t="shared" si="26"/>
        <v>13.689000000000021</v>
      </c>
      <c r="L67" s="1"/>
      <c r="M67" s="1"/>
      <c r="N67" s="1">
        <v>110.23360000000029</v>
      </c>
      <c r="O67" s="1">
        <f t="shared" si="3"/>
        <v>98.894599999999997</v>
      </c>
      <c r="P67" s="5">
        <f t="shared" si="31"/>
        <v>124.03999999999974</v>
      </c>
      <c r="Q67" s="5">
        <f t="shared" si="32"/>
        <v>124.03999999999974</v>
      </c>
      <c r="R67" s="5"/>
      <c r="S67" s="1"/>
      <c r="T67" s="1">
        <f t="shared" si="33"/>
        <v>11</v>
      </c>
      <c r="U67" s="1">
        <f t="shared" si="5"/>
        <v>9.7457353586545707</v>
      </c>
      <c r="V67" s="1">
        <v>112.241</v>
      </c>
      <c r="W67" s="1">
        <v>122.4614</v>
      </c>
      <c r="X67" s="1">
        <v>136.6738</v>
      </c>
      <c r="Y67" s="1">
        <v>116.74299999999999</v>
      </c>
      <c r="Z67" s="1">
        <v>120.23399999999999</v>
      </c>
      <c r="AA67" s="1">
        <v>121.8886</v>
      </c>
      <c r="AB67" s="1"/>
      <c r="AC67" s="1">
        <f t="shared" si="34"/>
        <v>124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108</v>
      </c>
      <c r="B68" s="1" t="s">
        <v>32</v>
      </c>
      <c r="C68" s="1">
        <v>612.73099999999999</v>
      </c>
      <c r="D68" s="1">
        <v>122.075</v>
      </c>
      <c r="E68" s="1">
        <v>413.13900000000001</v>
      </c>
      <c r="F68" s="1">
        <v>250.374</v>
      </c>
      <c r="G68" s="6">
        <v>1</v>
      </c>
      <c r="H68" s="1">
        <v>55</v>
      </c>
      <c r="I68" s="1" t="s">
        <v>33</v>
      </c>
      <c r="J68" s="1">
        <v>397.85</v>
      </c>
      <c r="K68" s="1">
        <f t="shared" si="26"/>
        <v>15.288999999999987</v>
      </c>
      <c r="L68" s="1"/>
      <c r="M68" s="1"/>
      <c r="N68" s="1">
        <v>76.819599999999866</v>
      </c>
      <c r="O68" s="1">
        <f t="shared" si="3"/>
        <v>82.627800000000008</v>
      </c>
      <c r="P68" s="5">
        <f t="shared" si="31"/>
        <v>581.71220000000017</v>
      </c>
      <c r="Q68" s="5">
        <f t="shared" si="32"/>
        <v>581.71220000000017</v>
      </c>
      <c r="R68" s="5"/>
      <c r="S68" s="1"/>
      <c r="T68" s="1">
        <f t="shared" si="33"/>
        <v>10.999999999999998</v>
      </c>
      <c r="U68" s="1">
        <f t="shared" si="5"/>
        <v>3.9598488644257719</v>
      </c>
      <c r="V68" s="1">
        <v>55.572799999999987</v>
      </c>
      <c r="W68" s="1">
        <v>51.497999999999998</v>
      </c>
      <c r="X68" s="1">
        <v>70.742800000000003</v>
      </c>
      <c r="Y68" s="1">
        <v>71.879199999999997</v>
      </c>
      <c r="Z68" s="1">
        <v>56.556600000000003</v>
      </c>
      <c r="AA68" s="1">
        <v>52.7376</v>
      </c>
      <c r="AB68" s="1"/>
      <c r="AC68" s="1">
        <f t="shared" si="34"/>
        <v>582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2" t="s">
        <v>109</v>
      </c>
      <c r="B69" s="12" t="s">
        <v>32</v>
      </c>
      <c r="C69" s="12"/>
      <c r="D69" s="12"/>
      <c r="E69" s="12"/>
      <c r="F69" s="12"/>
      <c r="G69" s="13">
        <v>0</v>
      </c>
      <c r="H69" s="12" t="e">
        <v>#N/A</v>
      </c>
      <c r="I69" s="12" t="s">
        <v>33</v>
      </c>
      <c r="J69" s="12"/>
      <c r="K69" s="12">
        <f t="shared" ref="K69:K100" si="35">E69-J69</f>
        <v>0</v>
      </c>
      <c r="L69" s="12"/>
      <c r="M69" s="12"/>
      <c r="N69" s="12"/>
      <c r="O69" s="12">
        <f t="shared" si="3"/>
        <v>0</v>
      </c>
      <c r="P69" s="14"/>
      <c r="Q69" s="14"/>
      <c r="R69" s="14"/>
      <c r="S69" s="12"/>
      <c r="T69" s="12" t="e">
        <f t="shared" si="9"/>
        <v>#DIV/0!</v>
      </c>
      <c r="U69" s="12" t="e">
        <f t="shared" si="5"/>
        <v>#DIV/0!</v>
      </c>
      <c r="V69" s="12">
        <v>0</v>
      </c>
      <c r="W69" s="12">
        <v>0</v>
      </c>
      <c r="X69" s="12">
        <v>0</v>
      </c>
      <c r="Y69" s="12">
        <v>0</v>
      </c>
      <c r="Z69" s="12">
        <v>0</v>
      </c>
      <c r="AA69" s="12">
        <v>0</v>
      </c>
      <c r="AB69" s="12" t="s">
        <v>110</v>
      </c>
      <c r="AC69" s="12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2" t="s">
        <v>111</v>
      </c>
      <c r="B70" s="12" t="s">
        <v>32</v>
      </c>
      <c r="C70" s="12"/>
      <c r="D70" s="12"/>
      <c r="E70" s="12"/>
      <c r="F70" s="12"/>
      <c r="G70" s="13">
        <v>0</v>
      </c>
      <c r="H70" s="12" t="e">
        <v>#N/A</v>
      </c>
      <c r="I70" s="12" t="s">
        <v>33</v>
      </c>
      <c r="J70" s="12"/>
      <c r="K70" s="12">
        <f t="shared" si="35"/>
        <v>0</v>
      </c>
      <c r="L70" s="12"/>
      <c r="M70" s="12"/>
      <c r="N70" s="12"/>
      <c r="O70" s="12">
        <f t="shared" ref="O70:O118" si="36">E70/5</f>
        <v>0</v>
      </c>
      <c r="P70" s="14"/>
      <c r="Q70" s="14"/>
      <c r="R70" s="14"/>
      <c r="S70" s="12"/>
      <c r="T70" s="12" t="e">
        <f t="shared" ref="T70:T118" si="37">(F70+N70+P70)/O70</f>
        <v>#DIV/0!</v>
      </c>
      <c r="U70" s="12" t="e">
        <f t="shared" ref="U70:U118" si="38">(F70+N70)/O70</f>
        <v>#DIV/0!</v>
      </c>
      <c r="V70" s="12">
        <v>0</v>
      </c>
      <c r="W70" s="12">
        <v>0</v>
      </c>
      <c r="X70" s="12">
        <v>0</v>
      </c>
      <c r="Y70" s="12">
        <v>0</v>
      </c>
      <c r="Z70" s="12">
        <v>0</v>
      </c>
      <c r="AA70" s="12">
        <v>0</v>
      </c>
      <c r="AB70" s="12" t="s">
        <v>110</v>
      </c>
      <c r="AC70" s="12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2" t="s">
        <v>112</v>
      </c>
      <c r="B71" s="12" t="s">
        <v>32</v>
      </c>
      <c r="C71" s="12"/>
      <c r="D71" s="12"/>
      <c r="E71" s="12"/>
      <c r="F71" s="12"/>
      <c r="G71" s="13">
        <v>0</v>
      </c>
      <c r="H71" s="12" t="e">
        <v>#N/A</v>
      </c>
      <c r="I71" s="12" t="s">
        <v>33</v>
      </c>
      <c r="J71" s="12"/>
      <c r="K71" s="12">
        <f t="shared" si="35"/>
        <v>0</v>
      </c>
      <c r="L71" s="12"/>
      <c r="M71" s="12"/>
      <c r="N71" s="12"/>
      <c r="O71" s="12">
        <f t="shared" si="36"/>
        <v>0</v>
      </c>
      <c r="P71" s="14"/>
      <c r="Q71" s="14"/>
      <c r="R71" s="14"/>
      <c r="S71" s="12"/>
      <c r="T71" s="12" t="e">
        <f t="shared" si="37"/>
        <v>#DIV/0!</v>
      </c>
      <c r="U71" s="12" t="e">
        <f t="shared" si="38"/>
        <v>#DIV/0!</v>
      </c>
      <c r="V71" s="12">
        <v>0</v>
      </c>
      <c r="W71" s="12">
        <v>0</v>
      </c>
      <c r="X71" s="12">
        <v>0</v>
      </c>
      <c r="Y71" s="12">
        <v>0</v>
      </c>
      <c r="Z71" s="12">
        <v>0</v>
      </c>
      <c r="AA71" s="12">
        <v>0</v>
      </c>
      <c r="AB71" s="12" t="s">
        <v>110</v>
      </c>
      <c r="AC71" s="12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113</v>
      </c>
      <c r="B72" s="1" t="s">
        <v>40</v>
      </c>
      <c r="C72" s="1">
        <v>1673</v>
      </c>
      <c r="D72" s="1">
        <v>2136</v>
      </c>
      <c r="E72" s="1">
        <v>1326</v>
      </c>
      <c r="F72" s="1">
        <v>1973</v>
      </c>
      <c r="G72" s="6">
        <v>0.4</v>
      </c>
      <c r="H72" s="1">
        <v>45</v>
      </c>
      <c r="I72" s="1" t="s">
        <v>33</v>
      </c>
      <c r="J72" s="1">
        <v>1329</v>
      </c>
      <c r="K72" s="1">
        <f t="shared" si="35"/>
        <v>-3</v>
      </c>
      <c r="L72" s="1"/>
      <c r="M72" s="1"/>
      <c r="N72" s="1">
        <v>942.60000000000036</v>
      </c>
      <c r="O72" s="1">
        <f t="shared" si="36"/>
        <v>265.2</v>
      </c>
      <c r="P72" s="5"/>
      <c r="Q72" s="5">
        <f t="shared" ref="Q72:Q75" si="39">P72</f>
        <v>0</v>
      </c>
      <c r="R72" s="5"/>
      <c r="S72" s="1"/>
      <c r="T72" s="1">
        <f t="shared" ref="T72:T75" si="40">(F72+N72+Q72)/O72</f>
        <v>10.993966817496231</v>
      </c>
      <c r="U72" s="1">
        <f t="shared" si="38"/>
        <v>10.993966817496231</v>
      </c>
      <c r="V72" s="1">
        <v>314.39999999999998</v>
      </c>
      <c r="W72" s="1">
        <v>304.39999999999998</v>
      </c>
      <c r="X72" s="1">
        <v>258</v>
      </c>
      <c r="Y72" s="1">
        <v>243.4</v>
      </c>
      <c r="Z72" s="1">
        <v>242.2</v>
      </c>
      <c r="AA72" s="1">
        <v>237.8</v>
      </c>
      <c r="AB72" s="1" t="s">
        <v>98</v>
      </c>
      <c r="AC72" s="1">
        <f t="shared" ref="AC72:AC75" si="41">ROUND(Q72*G72,0)</f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114</v>
      </c>
      <c r="B73" s="1" t="s">
        <v>32</v>
      </c>
      <c r="C73" s="1">
        <v>119.901</v>
      </c>
      <c r="D73" s="1">
        <v>95.35</v>
      </c>
      <c r="E73" s="1">
        <v>100.52200000000001</v>
      </c>
      <c r="F73" s="1">
        <v>92.262</v>
      </c>
      <c r="G73" s="6">
        <v>1</v>
      </c>
      <c r="H73" s="1" t="e">
        <v>#N/A</v>
      </c>
      <c r="I73" s="1" t="s">
        <v>33</v>
      </c>
      <c r="J73" s="1">
        <v>97.8</v>
      </c>
      <c r="K73" s="1">
        <f t="shared" si="35"/>
        <v>2.7220000000000084</v>
      </c>
      <c r="L73" s="1"/>
      <c r="M73" s="1"/>
      <c r="N73" s="1">
        <v>45.176600000000008</v>
      </c>
      <c r="O73" s="1">
        <f t="shared" si="36"/>
        <v>20.104400000000002</v>
      </c>
      <c r="P73" s="5">
        <f t="shared" ref="P73:P74" si="42">11*O73-N73-F73</f>
        <v>83.709800000000001</v>
      </c>
      <c r="Q73" s="5">
        <f t="shared" si="39"/>
        <v>83.709800000000001</v>
      </c>
      <c r="R73" s="5"/>
      <c r="S73" s="1"/>
      <c r="T73" s="1">
        <f t="shared" si="40"/>
        <v>11</v>
      </c>
      <c r="U73" s="1">
        <f t="shared" si="38"/>
        <v>6.8362448021328666</v>
      </c>
      <c r="V73" s="1">
        <v>17.89</v>
      </c>
      <c r="W73" s="1">
        <v>16.942399999999999</v>
      </c>
      <c r="X73" s="1">
        <v>2.4249999999999998</v>
      </c>
      <c r="Y73" s="1">
        <v>7.3066000000000004</v>
      </c>
      <c r="Z73" s="1">
        <v>11.958600000000001</v>
      </c>
      <c r="AA73" s="1">
        <v>4.6520000000000001</v>
      </c>
      <c r="AB73" s="1"/>
      <c r="AC73" s="1">
        <f t="shared" si="41"/>
        <v>84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115</v>
      </c>
      <c r="B74" s="1" t="s">
        <v>40</v>
      </c>
      <c r="C74" s="1">
        <v>589</v>
      </c>
      <c r="D74" s="1">
        <v>804</v>
      </c>
      <c r="E74" s="1">
        <v>544</v>
      </c>
      <c r="F74" s="1">
        <v>704</v>
      </c>
      <c r="G74" s="6">
        <v>0.35</v>
      </c>
      <c r="H74" s="1">
        <v>40</v>
      </c>
      <c r="I74" s="1" t="s">
        <v>33</v>
      </c>
      <c r="J74" s="1">
        <v>562</v>
      </c>
      <c r="K74" s="1">
        <f t="shared" si="35"/>
        <v>-18</v>
      </c>
      <c r="L74" s="1"/>
      <c r="M74" s="1"/>
      <c r="N74" s="1">
        <v>333.59999999999991</v>
      </c>
      <c r="O74" s="1">
        <f t="shared" si="36"/>
        <v>108.8</v>
      </c>
      <c r="P74" s="5">
        <f t="shared" si="42"/>
        <v>159.20000000000005</v>
      </c>
      <c r="Q74" s="5">
        <f t="shared" si="39"/>
        <v>159.20000000000005</v>
      </c>
      <c r="R74" s="5"/>
      <c r="S74" s="1"/>
      <c r="T74" s="1">
        <f t="shared" si="40"/>
        <v>11</v>
      </c>
      <c r="U74" s="1">
        <f t="shared" si="38"/>
        <v>9.5367647058823515</v>
      </c>
      <c r="V74" s="1">
        <v>114</v>
      </c>
      <c r="W74" s="1">
        <v>114.6</v>
      </c>
      <c r="X74" s="1">
        <v>96.8</v>
      </c>
      <c r="Y74" s="1">
        <v>93</v>
      </c>
      <c r="Z74" s="1">
        <v>85.2</v>
      </c>
      <c r="AA74" s="1">
        <v>81.599999999999994</v>
      </c>
      <c r="AB74" s="1"/>
      <c r="AC74" s="1">
        <f t="shared" si="41"/>
        <v>56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116</v>
      </c>
      <c r="B75" s="1" t="s">
        <v>40</v>
      </c>
      <c r="C75" s="1">
        <v>311</v>
      </c>
      <c r="D75" s="1">
        <v>300</v>
      </c>
      <c r="E75" s="1">
        <v>182</v>
      </c>
      <c r="F75" s="1">
        <v>358</v>
      </c>
      <c r="G75" s="6">
        <v>0.4</v>
      </c>
      <c r="H75" s="1">
        <v>50</v>
      </c>
      <c r="I75" s="1" t="s">
        <v>33</v>
      </c>
      <c r="J75" s="1">
        <v>182</v>
      </c>
      <c r="K75" s="1">
        <f t="shared" si="35"/>
        <v>0</v>
      </c>
      <c r="L75" s="1"/>
      <c r="M75" s="1"/>
      <c r="N75" s="1">
        <v>308.2000000000001</v>
      </c>
      <c r="O75" s="1">
        <f t="shared" si="36"/>
        <v>36.4</v>
      </c>
      <c r="P75" s="5"/>
      <c r="Q75" s="5">
        <f t="shared" si="39"/>
        <v>0</v>
      </c>
      <c r="R75" s="5"/>
      <c r="S75" s="1"/>
      <c r="T75" s="1">
        <f t="shared" si="40"/>
        <v>18.302197802197803</v>
      </c>
      <c r="U75" s="1">
        <f t="shared" si="38"/>
        <v>18.302197802197803</v>
      </c>
      <c r="V75" s="1">
        <v>58.2</v>
      </c>
      <c r="W75" s="1">
        <v>48.2</v>
      </c>
      <c r="X75" s="1">
        <v>34</v>
      </c>
      <c r="Y75" s="1">
        <v>42.6</v>
      </c>
      <c r="Z75" s="1">
        <v>38.200000000000003</v>
      </c>
      <c r="AA75" s="1">
        <v>26.8</v>
      </c>
      <c r="AB75" s="1"/>
      <c r="AC75" s="1">
        <f t="shared" si="41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9" t="s">
        <v>117</v>
      </c>
      <c r="B76" s="9" t="s">
        <v>40</v>
      </c>
      <c r="C76" s="9">
        <v>36</v>
      </c>
      <c r="D76" s="9"/>
      <c r="E76" s="9"/>
      <c r="F76" s="9"/>
      <c r="G76" s="10">
        <v>0</v>
      </c>
      <c r="H76" s="9">
        <v>40</v>
      </c>
      <c r="I76" s="9" t="s">
        <v>41</v>
      </c>
      <c r="J76" s="9">
        <v>4</v>
      </c>
      <c r="K76" s="9">
        <f t="shared" si="35"/>
        <v>-4</v>
      </c>
      <c r="L76" s="9"/>
      <c r="M76" s="9"/>
      <c r="N76" s="9"/>
      <c r="O76" s="9">
        <f t="shared" si="36"/>
        <v>0</v>
      </c>
      <c r="P76" s="11"/>
      <c r="Q76" s="11"/>
      <c r="R76" s="11"/>
      <c r="S76" s="9"/>
      <c r="T76" s="9" t="e">
        <f t="shared" si="37"/>
        <v>#DIV/0!</v>
      </c>
      <c r="U76" s="9" t="e">
        <f t="shared" si="38"/>
        <v>#DIV/0!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9">
        <v>0</v>
      </c>
      <c r="AB76" s="9"/>
      <c r="AC76" s="9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118</v>
      </c>
      <c r="B77" s="1" t="s">
        <v>40</v>
      </c>
      <c r="C77" s="1">
        <v>350</v>
      </c>
      <c r="D77" s="1">
        <v>342</v>
      </c>
      <c r="E77" s="1">
        <v>219</v>
      </c>
      <c r="F77" s="1">
        <v>410</v>
      </c>
      <c r="G77" s="6">
        <v>0.45</v>
      </c>
      <c r="H77" s="1">
        <v>45</v>
      </c>
      <c r="I77" s="1" t="s">
        <v>33</v>
      </c>
      <c r="J77" s="1">
        <v>224</v>
      </c>
      <c r="K77" s="1">
        <f t="shared" si="35"/>
        <v>-5</v>
      </c>
      <c r="L77" s="1"/>
      <c r="M77" s="1"/>
      <c r="N77" s="1">
        <v>58.199999999999932</v>
      </c>
      <c r="O77" s="1">
        <f t="shared" si="36"/>
        <v>43.8</v>
      </c>
      <c r="P77" s="5">
        <f>11*O77-N77-F77</f>
        <v>13.600000000000023</v>
      </c>
      <c r="Q77" s="5">
        <f>P77</f>
        <v>13.600000000000023</v>
      </c>
      <c r="R77" s="5"/>
      <c r="S77" s="1"/>
      <c r="T77" s="1">
        <f>(F77+N77+Q77)/O77</f>
        <v>11</v>
      </c>
      <c r="U77" s="1">
        <f t="shared" si="38"/>
        <v>10.689497716894977</v>
      </c>
      <c r="V77" s="1">
        <v>51.8</v>
      </c>
      <c r="W77" s="1">
        <v>57.4</v>
      </c>
      <c r="X77" s="1">
        <v>58.8</v>
      </c>
      <c r="Y77" s="1">
        <v>52.2</v>
      </c>
      <c r="Z77" s="1">
        <v>47.8</v>
      </c>
      <c r="AA77" s="1">
        <v>49</v>
      </c>
      <c r="AB77" s="1"/>
      <c r="AC77" s="1">
        <f>ROUND(Q77*G77,0)</f>
        <v>6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9" t="s">
        <v>119</v>
      </c>
      <c r="B78" s="9" t="s">
        <v>40</v>
      </c>
      <c r="C78" s="9">
        <v>18</v>
      </c>
      <c r="D78" s="9"/>
      <c r="E78" s="9"/>
      <c r="F78" s="9"/>
      <c r="G78" s="10">
        <v>0</v>
      </c>
      <c r="H78" s="9">
        <v>45</v>
      </c>
      <c r="I78" s="9" t="s">
        <v>41</v>
      </c>
      <c r="J78" s="9">
        <v>1</v>
      </c>
      <c r="K78" s="9">
        <f t="shared" si="35"/>
        <v>-1</v>
      </c>
      <c r="L78" s="9"/>
      <c r="M78" s="9"/>
      <c r="N78" s="9"/>
      <c r="O78" s="9">
        <f t="shared" si="36"/>
        <v>0</v>
      </c>
      <c r="P78" s="11"/>
      <c r="Q78" s="11"/>
      <c r="R78" s="11"/>
      <c r="S78" s="9"/>
      <c r="T78" s="9" t="e">
        <f t="shared" si="37"/>
        <v>#DIV/0!</v>
      </c>
      <c r="U78" s="9" t="e">
        <f t="shared" si="38"/>
        <v>#DIV/0!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>
        <v>0</v>
      </c>
      <c r="AB78" s="9"/>
      <c r="AC78" s="9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120</v>
      </c>
      <c r="B79" s="1" t="s">
        <v>40</v>
      </c>
      <c r="C79" s="1">
        <v>227</v>
      </c>
      <c r="D79" s="1">
        <v>143</v>
      </c>
      <c r="E79" s="1">
        <v>187</v>
      </c>
      <c r="F79" s="1">
        <v>105</v>
      </c>
      <c r="G79" s="6">
        <v>0.4</v>
      </c>
      <c r="H79" s="1">
        <v>40</v>
      </c>
      <c r="I79" s="1" t="s">
        <v>33</v>
      </c>
      <c r="J79" s="1">
        <v>192</v>
      </c>
      <c r="K79" s="1">
        <f t="shared" si="35"/>
        <v>-5</v>
      </c>
      <c r="L79" s="1"/>
      <c r="M79" s="1"/>
      <c r="N79" s="1">
        <v>113.4</v>
      </c>
      <c r="O79" s="1">
        <f t="shared" si="36"/>
        <v>37.4</v>
      </c>
      <c r="P79" s="5">
        <f t="shared" ref="P79:P80" si="43">11*O79-N79-F79</f>
        <v>193</v>
      </c>
      <c r="Q79" s="5">
        <f t="shared" ref="Q79:Q80" si="44">P79</f>
        <v>193</v>
      </c>
      <c r="R79" s="5"/>
      <c r="S79" s="1"/>
      <c r="T79" s="1">
        <f t="shared" ref="T79:T80" si="45">(F79+N79+Q79)/O79</f>
        <v>11</v>
      </c>
      <c r="U79" s="1">
        <f t="shared" si="38"/>
        <v>5.8395721925133692</v>
      </c>
      <c r="V79" s="1">
        <v>31.2</v>
      </c>
      <c r="W79" s="1">
        <v>28</v>
      </c>
      <c r="X79" s="1">
        <v>31.8</v>
      </c>
      <c r="Y79" s="1">
        <v>28.6</v>
      </c>
      <c r="Z79" s="1">
        <v>20.8</v>
      </c>
      <c r="AA79" s="1">
        <v>18.2</v>
      </c>
      <c r="AB79" s="1"/>
      <c r="AC79" s="1">
        <f t="shared" ref="AC79:AC80" si="46">ROUND(Q79*G79,0)</f>
        <v>77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121</v>
      </c>
      <c r="B80" s="1" t="s">
        <v>32</v>
      </c>
      <c r="C80" s="1">
        <v>191.44300000000001</v>
      </c>
      <c r="D80" s="1">
        <v>349.21499999999997</v>
      </c>
      <c r="E80" s="1">
        <v>174.489</v>
      </c>
      <c r="F80" s="1">
        <v>345.27499999999998</v>
      </c>
      <c r="G80" s="6">
        <v>1</v>
      </c>
      <c r="H80" s="1">
        <v>40</v>
      </c>
      <c r="I80" s="1" t="s">
        <v>33</v>
      </c>
      <c r="J80" s="1">
        <v>170.37</v>
      </c>
      <c r="K80" s="1">
        <f t="shared" si="35"/>
        <v>4.1189999999999998</v>
      </c>
      <c r="L80" s="1"/>
      <c r="M80" s="1"/>
      <c r="N80" s="1">
        <v>0</v>
      </c>
      <c r="O80" s="1">
        <f t="shared" si="36"/>
        <v>34.897800000000004</v>
      </c>
      <c r="P80" s="5">
        <f t="shared" si="43"/>
        <v>38.600800000000049</v>
      </c>
      <c r="Q80" s="5">
        <f t="shared" si="44"/>
        <v>38.600800000000049</v>
      </c>
      <c r="R80" s="5"/>
      <c r="S80" s="1"/>
      <c r="T80" s="1">
        <f t="shared" si="45"/>
        <v>11</v>
      </c>
      <c r="U80" s="1">
        <f t="shared" si="38"/>
        <v>9.8938901592650517</v>
      </c>
      <c r="V80" s="1">
        <v>34.927</v>
      </c>
      <c r="W80" s="1">
        <v>46.473999999999997</v>
      </c>
      <c r="X80" s="1">
        <v>43.9208</v>
      </c>
      <c r="Y80" s="1">
        <v>36.025399999999998</v>
      </c>
      <c r="Z80" s="1">
        <v>38.482799999999997</v>
      </c>
      <c r="AA80" s="1">
        <v>38.129800000000003</v>
      </c>
      <c r="AB80" s="1"/>
      <c r="AC80" s="1">
        <f t="shared" si="46"/>
        <v>39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9" t="s">
        <v>122</v>
      </c>
      <c r="B81" s="9" t="s">
        <v>32</v>
      </c>
      <c r="C81" s="9">
        <v>36</v>
      </c>
      <c r="D81" s="9"/>
      <c r="E81" s="9"/>
      <c r="F81" s="9"/>
      <c r="G81" s="10">
        <v>0</v>
      </c>
      <c r="H81" s="9" t="e">
        <v>#N/A</v>
      </c>
      <c r="I81" s="9" t="s">
        <v>41</v>
      </c>
      <c r="J81" s="9">
        <v>1.4</v>
      </c>
      <c r="K81" s="9">
        <f t="shared" si="35"/>
        <v>-1.4</v>
      </c>
      <c r="L81" s="9"/>
      <c r="M81" s="9"/>
      <c r="N81" s="9"/>
      <c r="O81" s="9">
        <f t="shared" si="36"/>
        <v>0</v>
      </c>
      <c r="P81" s="11"/>
      <c r="Q81" s="11"/>
      <c r="R81" s="11"/>
      <c r="S81" s="9"/>
      <c r="T81" s="9" t="e">
        <f t="shared" si="37"/>
        <v>#DIV/0!</v>
      </c>
      <c r="U81" s="9" t="e">
        <f t="shared" si="38"/>
        <v>#DIV/0!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>
        <v>0</v>
      </c>
      <c r="AB81" s="9" t="s">
        <v>59</v>
      </c>
      <c r="AC81" s="9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123</v>
      </c>
      <c r="B82" s="1" t="s">
        <v>32</v>
      </c>
      <c r="C82" s="1">
        <v>231.13300000000001</v>
      </c>
      <c r="D82" s="1">
        <v>237.357</v>
      </c>
      <c r="E82" s="1">
        <v>219.13200000000001</v>
      </c>
      <c r="F82" s="1">
        <v>211.411</v>
      </c>
      <c r="G82" s="6">
        <v>1</v>
      </c>
      <c r="H82" s="1">
        <v>30</v>
      </c>
      <c r="I82" s="1" t="s">
        <v>33</v>
      </c>
      <c r="J82" s="1">
        <v>220.2</v>
      </c>
      <c r="K82" s="1">
        <f t="shared" si="35"/>
        <v>-1.0679999999999836</v>
      </c>
      <c r="L82" s="1"/>
      <c r="M82" s="1"/>
      <c r="N82" s="1">
        <v>90.259800000000041</v>
      </c>
      <c r="O82" s="1">
        <f t="shared" si="36"/>
        <v>43.8264</v>
      </c>
      <c r="P82" s="5">
        <f t="shared" ref="P82:P87" si="47">11*O82-N82-F82</f>
        <v>180.41959999999995</v>
      </c>
      <c r="Q82" s="5">
        <f t="shared" ref="Q82:Q88" si="48">P82</f>
        <v>180.41959999999995</v>
      </c>
      <c r="R82" s="5"/>
      <c r="S82" s="1"/>
      <c r="T82" s="1">
        <f t="shared" ref="T82:T88" si="49">(F82+N82+Q82)/O82</f>
        <v>11</v>
      </c>
      <c r="U82" s="1">
        <f t="shared" si="38"/>
        <v>6.883312341419785</v>
      </c>
      <c r="V82" s="1">
        <v>39.872799999999998</v>
      </c>
      <c r="W82" s="1">
        <v>41.887</v>
      </c>
      <c r="X82" s="1">
        <v>35.186599999999999</v>
      </c>
      <c r="Y82" s="1">
        <v>41.143000000000001</v>
      </c>
      <c r="Z82" s="1">
        <v>47.552599999999998</v>
      </c>
      <c r="AA82" s="1">
        <v>38.476799999999997</v>
      </c>
      <c r="AB82" s="1" t="s">
        <v>98</v>
      </c>
      <c r="AC82" s="1">
        <f t="shared" ref="AC82:AC88" si="50">ROUND(Q82*G82,0)</f>
        <v>180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124</v>
      </c>
      <c r="B83" s="1" t="s">
        <v>40</v>
      </c>
      <c r="C83" s="1">
        <v>374</v>
      </c>
      <c r="D83" s="1">
        <v>640</v>
      </c>
      <c r="E83" s="1">
        <v>263</v>
      </c>
      <c r="F83" s="1">
        <v>640</v>
      </c>
      <c r="G83" s="6">
        <v>0.45</v>
      </c>
      <c r="H83" s="1">
        <v>50</v>
      </c>
      <c r="I83" s="1" t="s">
        <v>33</v>
      </c>
      <c r="J83" s="1">
        <v>267</v>
      </c>
      <c r="K83" s="1">
        <f t="shared" si="35"/>
        <v>-4</v>
      </c>
      <c r="L83" s="1"/>
      <c r="M83" s="1"/>
      <c r="N83" s="1">
        <v>257.2000000000001</v>
      </c>
      <c r="O83" s="1">
        <f t="shared" si="36"/>
        <v>52.6</v>
      </c>
      <c r="P83" s="5"/>
      <c r="Q83" s="5">
        <f t="shared" si="48"/>
        <v>0</v>
      </c>
      <c r="R83" s="5"/>
      <c r="S83" s="1"/>
      <c r="T83" s="1">
        <f t="shared" si="49"/>
        <v>17.057034220532319</v>
      </c>
      <c r="U83" s="1">
        <f t="shared" si="38"/>
        <v>17.057034220532319</v>
      </c>
      <c r="V83" s="1">
        <v>82</v>
      </c>
      <c r="W83" s="1">
        <v>80.8</v>
      </c>
      <c r="X83" s="1">
        <v>53.8</v>
      </c>
      <c r="Y83" s="1">
        <v>59.6</v>
      </c>
      <c r="Z83" s="1">
        <v>64.8</v>
      </c>
      <c r="AA83" s="1">
        <v>51.2</v>
      </c>
      <c r="AB83" s="1" t="s">
        <v>125</v>
      </c>
      <c r="AC83" s="1">
        <f t="shared" si="50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126</v>
      </c>
      <c r="B84" s="1" t="s">
        <v>32</v>
      </c>
      <c r="C84" s="1">
        <v>1055.203</v>
      </c>
      <c r="D84" s="1">
        <v>637.93799999999999</v>
      </c>
      <c r="E84" s="1">
        <v>572.16200000000003</v>
      </c>
      <c r="F84" s="1">
        <v>1023.731</v>
      </c>
      <c r="G84" s="6">
        <v>1</v>
      </c>
      <c r="H84" s="1">
        <v>50</v>
      </c>
      <c r="I84" s="1" t="s">
        <v>33</v>
      </c>
      <c r="J84" s="1">
        <v>540.15</v>
      </c>
      <c r="K84" s="1">
        <f t="shared" si="35"/>
        <v>32.012000000000057</v>
      </c>
      <c r="L84" s="1"/>
      <c r="M84" s="1"/>
      <c r="N84" s="1">
        <v>263.1215999999996</v>
      </c>
      <c r="O84" s="1">
        <f t="shared" si="36"/>
        <v>114.4324</v>
      </c>
      <c r="P84" s="5"/>
      <c r="Q84" s="5">
        <f t="shared" si="48"/>
        <v>0</v>
      </c>
      <c r="R84" s="5"/>
      <c r="S84" s="1"/>
      <c r="T84" s="1">
        <f t="shared" si="49"/>
        <v>11.245526616587608</v>
      </c>
      <c r="U84" s="1">
        <f t="shared" si="38"/>
        <v>11.245526616587608</v>
      </c>
      <c r="V84" s="1">
        <v>141.5538</v>
      </c>
      <c r="W84" s="1">
        <v>144.19139999999999</v>
      </c>
      <c r="X84" s="1">
        <v>160.86340000000001</v>
      </c>
      <c r="Y84" s="1">
        <v>149.495</v>
      </c>
      <c r="Z84" s="1">
        <v>136.1728</v>
      </c>
      <c r="AA84" s="1">
        <v>137.98740000000001</v>
      </c>
      <c r="AB84" s="1"/>
      <c r="AC84" s="1">
        <f t="shared" si="50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127</v>
      </c>
      <c r="B85" s="1" t="s">
        <v>32</v>
      </c>
      <c r="C85" s="1">
        <v>141.85</v>
      </c>
      <c r="D85" s="1">
        <v>185.88499999999999</v>
      </c>
      <c r="E85" s="1">
        <v>92.346000000000004</v>
      </c>
      <c r="F85" s="1">
        <v>230.62200000000001</v>
      </c>
      <c r="G85" s="6">
        <v>1</v>
      </c>
      <c r="H85" s="1">
        <v>50</v>
      </c>
      <c r="I85" s="1" t="s">
        <v>33</v>
      </c>
      <c r="J85" s="1">
        <v>86.6</v>
      </c>
      <c r="K85" s="1">
        <f t="shared" si="35"/>
        <v>5.7460000000000093</v>
      </c>
      <c r="L85" s="1"/>
      <c r="M85" s="1"/>
      <c r="N85" s="1">
        <v>0</v>
      </c>
      <c r="O85" s="1">
        <f t="shared" si="36"/>
        <v>18.469200000000001</v>
      </c>
      <c r="P85" s="5"/>
      <c r="Q85" s="5">
        <f t="shared" si="48"/>
        <v>0</v>
      </c>
      <c r="R85" s="5"/>
      <c r="S85" s="1"/>
      <c r="T85" s="1">
        <f t="shared" si="49"/>
        <v>12.486842960171529</v>
      </c>
      <c r="U85" s="1">
        <f t="shared" si="38"/>
        <v>12.486842960171529</v>
      </c>
      <c r="V85" s="1">
        <v>19.4482</v>
      </c>
      <c r="W85" s="1">
        <v>28.431000000000001</v>
      </c>
      <c r="X85" s="1">
        <v>33.386000000000003</v>
      </c>
      <c r="Y85" s="1">
        <v>24.537600000000001</v>
      </c>
      <c r="Z85" s="1">
        <v>22.4468</v>
      </c>
      <c r="AA85" s="1">
        <v>23.791</v>
      </c>
      <c r="AB85" s="1"/>
      <c r="AC85" s="1">
        <f t="shared" si="50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128</v>
      </c>
      <c r="B86" s="1" t="s">
        <v>40</v>
      </c>
      <c r="C86" s="1">
        <v>855</v>
      </c>
      <c r="D86" s="1">
        <v>1020</v>
      </c>
      <c r="E86" s="1">
        <v>838</v>
      </c>
      <c r="F86" s="1">
        <v>872</v>
      </c>
      <c r="G86" s="6">
        <v>0.4</v>
      </c>
      <c r="H86" s="1">
        <v>40</v>
      </c>
      <c r="I86" s="1" t="s">
        <v>33</v>
      </c>
      <c r="J86" s="1">
        <v>847</v>
      </c>
      <c r="K86" s="1">
        <f t="shared" si="35"/>
        <v>-9</v>
      </c>
      <c r="L86" s="1"/>
      <c r="M86" s="1"/>
      <c r="N86" s="1">
        <v>402.40000000000009</v>
      </c>
      <c r="O86" s="1">
        <f t="shared" si="36"/>
        <v>167.6</v>
      </c>
      <c r="P86" s="5">
        <f t="shared" si="47"/>
        <v>569.19999999999982</v>
      </c>
      <c r="Q86" s="5">
        <f t="shared" si="48"/>
        <v>569.19999999999982</v>
      </c>
      <c r="R86" s="5"/>
      <c r="S86" s="1"/>
      <c r="T86" s="1">
        <f t="shared" si="49"/>
        <v>11</v>
      </c>
      <c r="U86" s="1">
        <f t="shared" si="38"/>
        <v>7.6038186157517904</v>
      </c>
      <c r="V86" s="1">
        <v>162</v>
      </c>
      <c r="W86" s="1">
        <v>155.6</v>
      </c>
      <c r="X86" s="1">
        <v>143</v>
      </c>
      <c r="Y86" s="1">
        <v>133.4</v>
      </c>
      <c r="Z86" s="1">
        <v>123</v>
      </c>
      <c r="AA86" s="1">
        <v>128</v>
      </c>
      <c r="AB86" s="1"/>
      <c r="AC86" s="1">
        <f t="shared" si="50"/>
        <v>228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129</v>
      </c>
      <c r="B87" s="1" t="s">
        <v>40</v>
      </c>
      <c r="C87" s="1">
        <v>853</v>
      </c>
      <c r="D87" s="1">
        <v>834</v>
      </c>
      <c r="E87" s="1">
        <v>829</v>
      </c>
      <c r="F87" s="1">
        <v>647</v>
      </c>
      <c r="G87" s="6">
        <v>0.4</v>
      </c>
      <c r="H87" s="1">
        <v>40</v>
      </c>
      <c r="I87" s="1" t="s">
        <v>33</v>
      </c>
      <c r="J87" s="1">
        <v>830</v>
      </c>
      <c r="K87" s="1">
        <f t="shared" si="35"/>
        <v>-1</v>
      </c>
      <c r="L87" s="1"/>
      <c r="M87" s="1"/>
      <c r="N87" s="1">
        <v>348.19999999999982</v>
      </c>
      <c r="O87" s="1">
        <f t="shared" si="36"/>
        <v>165.8</v>
      </c>
      <c r="P87" s="5">
        <f t="shared" si="47"/>
        <v>828.60000000000036</v>
      </c>
      <c r="Q87" s="5">
        <f t="shared" si="48"/>
        <v>828.60000000000036</v>
      </c>
      <c r="R87" s="5"/>
      <c r="S87" s="1"/>
      <c r="T87" s="1">
        <f t="shared" si="49"/>
        <v>11</v>
      </c>
      <c r="U87" s="1">
        <f t="shared" si="38"/>
        <v>6.0024125452352219</v>
      </c>
      <c r="V87" s="1">
        <v>144</v>
      </c>
      <c r="W87" s="1">
        <v>138.80000000000001</v>
      </c>
      <c r="X87" s="1">
        <v>134.19999999999999</v>
      </c>
      <c r="Y87" s="1">
        <v>126</v>
      </c>
      <c r="Z87" s="1">
        <v>123.2</v>
      </c>
      <c r="AA87" s="1">
        <v>123.6</v>
      </c>
      <c r="AB87" s="1"/>
      <c r="AC87" s="1">
        <f t="shared" si="50"/>
        <v>331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130</v>
      </c>
      <c r="B88" s="1" t="s">
        <v>40</v>
      </c>
      <c r="C88" s="1">
        <v>18</v>
      </c>
      <c r="D88" s="1"/>
      <c r="E88" s="1"/>
      <c r="F88" s="1"/>
      <c r="G88" s="6">
        <v>0.45</v>
      </c>
      <c r="H88" s="1">
        <v>50</v>
      </c>
      <c r="I88" s="1" t="s">
        <v>33</v>
      </c>
      <c r="J88" s="1">
        <v>2</v>
      </c>
      <c r="K88" s="1">
        <f t="shared" si="35"/>
        <v>-2</v>
      </c>
      <c r="L88" s="1"/>
      <c r="M88" s="1"/>
      <c r="N88" s="1">
        <v>0</v>
      </c>
      <c r="O88" s="1">
        <f t="shared" si="36"/>
        <v>0</v>
      </c>
      <c r="P88" s="22">
        <v>10</v>
      </c>
      <c r="Q88" s="5">
        <f t="shared" si="48"/>
        <v>10</v>
      </c>
      <c r="R88" s="5"/>
      <c r="S88" s="1"/>
      <c r="T88" s="1" t="e">
        <f t="shared" si="49"/>
        <v>#DIV/0!</v>
      </c>
      <c r="U88" s="1" t="e">
        <f t="shared" si="38"/>
        <v>#DIV/0!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/>
      <c r="AC88" s="1">
        <f t="shared" si="50"/>
        <v>5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9" t="s">
        <v>131</v>
      </c>
      <c r="B89" s="9" t="s">
        <v>40</v>
      </c>
      <c r="C89" s="9">
        <v>272</v>
      </c>
      <c r="D89" s="20">
        <v>72</v>
      </c>
      <c r="E89" s="19">
        <v>177</v>
      </c>
      <c r="F89" s="19">
        <v>141</v>
      </c>
      <c r="G89" s="10">
        <v>0</v>
      </c>
      <c r="H89" s="9">
        <v>40</v>
      </c>
      <c r="I89" s="9" t="s">
        <v>41</v>
      </c>
      <c r="J89" s="9">
        <v>209</v>
      </c>
      <c r="K89" s="9">
        <f t="shared" si="35"/>
        <v>-32</v>
      </c>
      <c r="L89" s="9"/>
      <c r="M89" s="9"/>
      <c r="N89" s="9"/>
      <c r="O89" s="9">
        <f t="shared" si="36"/>
        <v>35.4</v>
      </c>
      <c r="P89" s="11"/>
      <c r="Q89" s="11"/>
      <c r="R89" s="11"/>
      <c r="S89" s="9"/>
      <c r="T89" s="9">
        <f t="shared" si="37"/>
        <v>3.9830508474576272</v>
      </c>
      <c r="U89" s="9">
        <f t="shared" si="38"/>
        <v>3.9830508474576272</v>
      </c>
      <c r="V89" s="9">
        <v>31.4</v>
      </c>
      <c r="W89" s="9">
        <v>29.2</v>
      </c>
      <c r="X89" s="9">
        <v>32.4</v>
      </c>
      <c r="Y89" s="9">
        <v>36.200000000000003</v>
      </c>
      <c r="Z89" s="9">
        <v>25.6</v>
      </c>
      <c r="AA89" s="9">
        <v>21.8</v>
      </c>
      <c r="AB89" s="17" t="s">
        <v>167</v>
      </c>
      <c r="AC89" s="9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6" t="s">
        <v>132</v>
      </c>
      <c r="B90" s="1" t="s">
        <v>40</v>
      </c>
      <c r="C90" s="1"/>
      <c r="D90" s="1"/>
      <c r="E90" s="19">
        <f>E89</f>
        <v>177</v>
      </c>
      <c r="F90" s="19">
        <f>F89</f>
        <v>141</v>
      </c>
      <c r="G90" s="6">
        <v>0.4</v>
      </c>
      <c r="H90" s="1" t="e">
        <v>#N/A</v>
      </c>
      <c r="I90" s="1" t="s">
        <v>33</v>
      </c>
      <c r="J90" s="1"/>
      <c r="K90" s="1">
        <f t="shared" si="35"/>
        <v>177</v>
      </c>
      <c r="L90" s="1"/>
      <c r="M90" s="1"/>
      <c r="N90" s="1">
        <v>146.19999999999999</v>
      </c>
      <c r="O90" s="1">
        <f t="shared" si="36"/>
        <v>35.4</v>
      </c>
      <c r="P90" s="5">
        <f t="shared" ref="P90:P92" si="51">11*O90-N90-F90</f>
        <v>102.19999999999999</v>
      </c>
      <c r="Q90" s="5">
        <f t="shared" ref="Q90:Q92" si="52">P90</f>
        <v>102.19999999999999</v>
      </c>
      <c r="R90" s="5"/>
      <c r="S90" s="1"/>
      <c r="T90" s="1">
        <f t="shared" ref="T90:T92" si="53">(F90+N90+Q90)/O90</f>
        <v>11</v>
      </c>
      <c r="U90" s="1">
        <f t="shared" si="38"/>
        <v>8.1129943502824862</v>
      </c>
      <c r="V90" s="1">
        <v>31.4</v>
      </c>
      <c r="W90" s="1">
        <v>29.2</v>
      </c>
      <c r="X90" s="1">
        <v>32.4</v>
      </c>
      <c r="Y90" s="1">
        <v>36.200000000000003</v>
      </c>
      <c r="Z90" s="1">
        <v>25.6</v>
      </c>
      <c r="AA90" s="1">
        <v>21.8</v>
      </c>
      <c r="AB90" s="1" t="s">
        <v>133</v>
      </c>
      <c r="AC90" s="1">
        <f t="shared" ref="AC90:AC92" si="54">ROUND(Q90*G90,0)</f>
        <v>41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134</v>
      </c>
      <c r="B91" s="1" t="s">
        <v>32</v>
      </c>
      <c r="C91" s="1">
        <v>654.51</v>
      </c>
      <c r="D91" s="1">
        <v>415.596</v>
      </c>
      <c r="E91" s="1">
        <v>533.98900000000003</v>
      </c>
      <c r="F91" s="1">
        <v>450.09699999999998</v>
      </c>
      <c r="G91" s="6">
        <v>1</v>
      </c>
      <c r="H91" s="1">
        <v>40</v>
      </c>
      <c r="I91" s="1" t="s">
        <v>33</v>
      </c>
      <c r="J91" s="1">
        <v>508.92</v>
      </c>
      <c r="K91" s="1">
        <f t="shared" si="35"/>
        <v>25.069000000000017</v>
      </c>
      <c r="L91" s="1"/>
      <c r="M91" s="1"/>
      <c r="N91" s="1">
        <v>301.15339999999998</v>
      </c>
      <c r="O91" s="1">
        <f t="shared" si="36"/>
        <v>106.79780000000001</v>
      </c>
      <c r="P91" s="5">
        <f t="shared" si="51"/>
        <v>423.52540000000022</v>
      </c>
      <c r="Q91" s="5">
        <f t="shared" si="52"/>
        <v>423.52540000000022</v>
      </c>
      <c r="R91" s="5"/>
      <c r="S91" s="1"/>
      <c r="T91" s="1">
        <f t="shared" si="53"/>
        <v>11</v>
      </c>
      <c r="U91" s="1">
        <f t="shared" si="38"/>
        <v>7.0343246771000887</v>
      </c>
      <c r="V91" s="1">
        <v>94.742800000000003</v>
      </c>
      <c r="W91" s="1">
        <v>89.095200000000006</v>
      </c>
      <c r="X91" s="1">
        <v>77.367800000000003</v>
      </c>
      <c r="Y91" s="1">
        <v>92.106999999999999</v>
      </c>
      <c r="Z91" s="1">
        <v>104.6758</v>
      </c>
      <c r="AA91" s="1">
        <v>79.701400000000007</v>
      </c>
      <c r="AB91" s="1"/>
      <c r="AC91" s="1">
        <f t="shared" si="54"/>
        <v>424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135</v>
      </c>
      <c r="B92" s="1" t="s">
        <v>32</v>
      </c>
      <c r="C92" s="1">
        <v>318.26</v>
      </c>
      <c r="D92" s="1">
        <v>524.83399999999995</v>
      </c>
      <c r="E92" s="1">
        <v>365.24099999999999</v>
      </c>
      <c r="F92" s="1">
        <v>431.37200000000001</v>
      </c>
      <c r="G92" s="6">
        <v>1</v>
      </c>
      <c r="H92" s="1">
        <v>40</v>
      </c>
      <c r="I92" s="1" t="s">
        <v>33</v>
      </c>
      <c r="J92" s="1">
        <v>344.72</v>
      </c>
      <c r="K92" s="1">
        <f t="shared" si="35"/>
        <v>20.520999999999958</v>
      </c>
      <c r="L92" s="1"/>
      <c r="M92" s="1"/>
      <c r="N92" s="1">
        <v>191.65600000000009</v>
      </c>
      <c r="O92" s="1">
        <f t="shared" si="36"/>
        <v>73.048199999999994</v>
      </c>
      <c r="P92" s="5">
        <f t="shared" si="51"/>
        <v>180.50219999999985</v>
      </c>
      <c r="Q92" s="5">
        <f t="shared" si="52"/>
        <v>180.50219999999985</v>
      </c>
      <c r="R92" s="5"/>
      <c r="S92" s="1"/>
      <c r="T92" s="1">
        <f t="shared" si="53"/>
        <v>11</v>
      </c>
      <c r="U92" s="1">
        <f t="shared" si="38"/>
        <v>8.5289986611579778</v>
      </c>
      <c r="V92" s="1">
        <v>71.834400000000002</v>
      </c>
      <c r="W92" s="1">
        <v>71.607799999999997</v>
      </c>
      <c r="X92" s="1">
        <v>60.597999999999999</v>
      </c>
      <c r="Y92" s="1">
        <v>50.364600000000003</v>
      </c>
      <c r="Z92" s="1">
        <v>68.207000000000008</v>
      </c>
      <c r="AA92" s="1">
        <v>69.438800000000001</v>
      </c>
      <c r="AB92" s="1"/>
      <c r="AC92" s="1">
        <f t="shared" si="54"/>
        <v>181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9" t="s">
        <v>136</v>
      </c>
      <c r="B93" s="9" t="s">
        <v>40</v>
      </c>
      <c r="C93" s="9">
        <v>34</v>
      </c>
      <c r="D93" s="9"/>
      <c r="E93" s="9">
        <v>1</v>
      </c>
      <c r="F93" s="9">
        <v>2</v>
      </c>
      <c r="G93" s="10">
        <v>0</v>
      </c>
      <c r="H93" s="9">
        <v>35</v>
      </c>
      <c r="I93" s="9" t="s">
        <v>41</v>
      </c>
      <c r="J93" s="9">
        <v>31</v>
      </c>
      <c r="K93" s="9">
        <f t="shared" si="35"/>
        <v>-30</v>
      </c>
      <c r="L93" s="9"/>
      <c r="M93" s="9"/>
      <c r="N93" s="9"/>
      <c r="O93" s="9">
        <f t="shared" si="36"/>
        <v>0.2</v>
      </c>
      <c r="P93" s="11"/>
      <c r="Q93" s="11"/>
      <c r="R93" s="11"/>
      <c r="S93" s="9"/>
      <c r="T93" s="9">
        <f t="shared" si="37"/>
        <v>10</v>
      </c>
      <c r="U93" s="9">
        <f t="shared" si="38"/>
        <v>10</v>
      </c>
      <c r="V93" s="9">
        <v>-0.4</v>
      </c>
      <c r="W93" s="9">
        <v>-0.4</v>
      </c>
      <c r="X93" s="9">
        <v>0</v>
      </c>
      <c r="Y93" s="9">
        <v>0</v>
      </c>
      <c r="Z93" s="9">
        <v>0.6</v>
      </c>
      <c r="AA93" s="9">
        <v>1.2</v>
      </c>
      <c r="AB93" s="17" t="s">
        <v>59</v>
      </c>
      <c r="AC93" s="9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137</v>
      </c>
      <c r="B94" s="1" t="s">
        <v>40</v>
      </c>
      <c r="C94" s="1">
        <v>334</v>
      </c>
      <c r="D94" s="1">
        <v>490</v>
      </c>
      <c r="E94" s="1">
        <v>240</v>
      </c>
      <c r="F94" s="1">
        <v>476</v>
      </c>
      <c r="G94" s="6">
        <v>0.37</v>
      </c>
      <c r="H94" s="1">
        <v>50</v>
      </c>
      <c r="I94" s="1" t="s">
        <v>33</v>
      </c>
      <c r="J94" s="1">
        <v>233</v>
      </c>
      <c r="K94" s="1">
        <f t="shared" si="35"/>
        <v>7</v>
      </c>
      <c r="L94" s="1"/>
      <c r="M94" s="1"/>
      <c r="N94" s="1">
        <v>282.39999999999998</v>
      </c>
      <c r="O94" s="1">
        <f t="shared" si="36"/>
        <v>48</v>
      </c>
      <c r="P94" s="5"/>
      <c r="Q94" s="5">
        <f t="shared" ref="Q94:Q102" si="55">P94</f>
        <v>0</v>
      </c>
      <c r="R94" s="5"/>
      <c r="S94" s="1"/>
      <c r="T94" s="1">
        <f t="shared" ref="T94:T102" si="56">(F94+N94+Q94)/O94</f>
        <v>15.799999999999999</v>
      </c>
      <c r="U94" s="1">
        <f t="shared" si="38"/>
        <v>15.799999999999999</v>
      </c>
      <c r="V94" s="1">
        <v>70</v>
      </c>
      <c r="W94" s="1">
        <v>64.599999999999994</v>
      </c>
      <c r="X94" s="1">
        <v>50.2</v>
      </c>
      <c r="Y94" s="1">
        <v>49.4</v>
      </c>
      <c r="Z94" s="1">
        <v>44.6</v>
      </c>
      <c r="AA94" s="1">
        <v>39.4</v>
      </c>
      <c r="AB94" s="1"/>
      <c r="AC94" s="1">
        <f t="shared" ref="AC94:AC102" si="57">ROUND(Q94*G94,0)</f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138</v>
      </c>
      <c r="B95" s="1" t="s">
        <v>40</v>
      </c>
      <c r="C95" s="1">
        <v>220</v>
      </c>
      <c r="D95" s="1"/>
      <c r="E95" s="1">
        <v>78</v>
      </c>
      <c r="F95" s="1">
        <v>139</v>
      </c>
      <c r="G95" s="6">
        <v>0.6</v>
      </c>
      <c r="H95" s="1">
        <v>55</v>
      </c>
      <c r="I95" s="1" t="s">
        <v>33</v>
      </c>
      <c r="J95" s="1">
        <v>78</v>
      </c>
      <c r="K95" s="1">
        <f t="shared" si="35"/>
        <v>0</v>
      </c>
      <c r="L95" s="1"/>
      <c r="M95" s="1"/>
      <c r="N95" s="1">
        <v>10.400000000000009</v>
      </c>
      <c r="O95" s="1">
        <f t="shared" si="36"/>
        <v>15.6</v>
      </c>
      <c r="P95" s="5">
        <f t="shared" ref="P95:P102" si="58">11*O95-N95-F95</f>
        <v>22.199999999999989</v>
      </c>
      <c r="Q95" s="5">
        <f t="shared" si="55"/>
        <v>22.199999999999989</v>
      </c>
      <c r="R95" s="5"/>
      <c r="S95" s="1"/>
      <c r="T95" s="1">
        <f t="shared" si="56"/>
        <v>11</v>
      </c>
      <c r="U95" s="1">
        <f t="shared" si="38"/>
        <v>9.5769230769230766</v>
      </c>
      <c r="V95" s="1">
        <v>14.4</v>
      </c>
      <c r="W95" s="1">
        <v>10.8</v>
      </c>
      <c r="X95" s="1">
        <v>10.8</v>
      </c>
      <c r="Y95" s="1">
        <v>15.6</v>
      </c>
      <c r="Z95" s="1">
        <v>15.6</v>
      </c>
      <c r="AA95" s="1">
        <v>20.399999999999999</v>
      </c>
      <c r="AB95" s="1"/>
      <c r="AC95" s="1">
        <f t="shared" si="57"/>
        <v>13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139</v>
      </c>
      <c r="B96" s="1" t="s">
        <v>40</v>
      </c>
      <c r="C96" s="1">
        <v>157</v>
      </c>
      <c r="D96" s="1">
        <v>174</v>
      </c>
      <c r="E96" s="1">
        <v>116</v>
      </c>
      <c r="F96" s="1">
        <v>174</v>
      </c>
      <c r="G96" s="6">
        <v>0.4</v>
      </c>
      <c r="H96" s="1">
        <v>50</v>
      </c>
      <c r="I96" s="1" t="s">
        <v>33</v>
      </c>
      <c r="J96" s="1">
        <v>114</v>
      </c>
      <c r="K96" s="1">
        <f t="shared" si="35"/>
        <v>2</v>
      </c>
      <c r="L96" s="1"/>
      <c r="M96" s="1"/>
      <c r="N96" s="1">
        <v>156.80000000000001</v>
      </c>
      <c r="O96" s="1">
        <f t="shared" si="36"/>
        <v>23.2</v>
      </c>
      <c r="P96" s="5"/>
      <c r="Q96" s="5">
        <f t="shared" si="55"/>
        <v>0</v>
      </c>
      <c r="R96" s="5"/>
      <c r="S96" s="1"/>
      <c r="T96" s="1">
        <f t="shared" si="56"/>
        <v>14.258620689655173</v>
      </c>
      <c r="U96" s="1">
        <f t="shared" si="38"/>
        <v>14.258620689655173</v>
      </c>
      <c r="V96" s="1">
        <v>29</v>
      </c>
      <c r="W96" s="1">
        <v>25.2</v>
      </c>
      <c r="X96" s="1">
        <v>20.6</v>
      </c>
      <c r="Y96" s="1">
        <v>20.8</v>
      </c>
      <c r="Z96" s="1">
        <v>23</v>
      </c>
      <c r="AA96" s="1">
        <v>22.8</v>
      </c>
      <c r="AB96" s="1"/>
      <c r="AC96" s="1">
        <f t="shared" si="57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140</v>
      </c>
      <c r="B97" s="1" t="s">
        <v>40</v>
      </c>
      <c r="C97" s="1">
        <v>159</v>
      </c>
      <c r="D97" s="1">
        <v>210</v>
      </c>
      <c r="E97" s="1">
        <v>142</v>
      </c>
      <c r="F97" s="1">
        <v>186</v>
      </c>
      <c r="G97" s="6">
        <v>0.35</v>
      </c>
      <c r="H97" s="1">
        <v>50</v>
      </c>
      <c r="I97" s="1" t="s">
        <v>33</v>
      </c>
      <c r="J97" s="1">
        <v>148</v>
      </c>
      <c r="K97" s="1">
        <f t="shared" si="35"/>
        <v>-6</v>
      </c>
      <c r="L97" s="1"/>
      <c r="M97" s="1"/>
      <c r="N97" s="1">
        <v>199.8000000000001</v>
      </c>
      <c r="O97" s="1">
        <f t="shared" si="36"/>
        <v>28.4</v>
      </c>
      <c r="P97" s="5"/>
      <c r="Q97" s="5">
        <f t="shared" si="55"/>
        <v>0</v>
      </c>
      <c r="R97" s="5"/>
      <c r="S97" s="1"/>
      <c r="T97" s="1">
        <f t="shared" si="56"/>
        <v>13.584507042253524</v>
      </c>
      <c r="U97" s="1">
        <f t="shared" si="38"/>
        <v>13.584507042253524</v>
      </c>
      <c r="V97" s="1">
        <v>34.6</v>
      </c>
      <c r="W97" s="1">
        <v>29.4</v>
      </c>
      <c r="X97" s="1">
        <v>25.4</v>
      </c>
      <c r="Y97" s="1">
        <v>23.6</v>
      </c>
      <c r="Z97" s="1">
        <v>23.8</v>
      </c>
      <c r="AA97" s="1">
        <v>23</v>
      </c>
      <c r="AB97" s="1"/>
      <c r="AC97" s="1">
        <f t="shared" si="57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141</v>
      </c>
      <c r="B98" s="1" t="s">
        <v>40</v>
      </c>
      <c r="C98" s="1">
        <v>354</v>
      </c>
      <c r="D98" s="1">
        <v>462</v>
      </c>
      <c r="E98" s="1">
        <v>220</v>
      </c>
      <c r="F98" s="1">
        <v>512</v>
      </c>
      <c r="G98" s="6">
        <v>0.6</v>
      </c>
      <c r="H98" s="1">
        <v>55</v>
      </c>
      <c r="I98" s="1" t="s">
        <v>33</v>
      </c>
      <c r="J98" s="1">
        <v>223</v>
      </c>
      <c r="K98" s="1">
        <f t="shared" si="35"/>
        <v>-3</v>
      </c>
      <c r="L98" s="1"/>
      <c r="M98" s="1"/>
      <c r="N98" s="1">
        <v>243.99999999999989</v>
      </c>
      <c r="O98" s="1">
        <f t="shared" si="36"/>
        <v>44</v>
      </c>
      <c r="P98" s="5"/>
      <c r="Q98" s="5">
        <f t="shared" si="55"/>
        <v>0</v>
      </c>
      <c r="R98" s="5"/>
      <c r="S98" s="1"/>
      <c r="T98" s="1">
        <f t="shared" si="56"/>
        <v>17.18181818181818</v>
      </c>
      <c r="U98" s="1">
        <f t="shared" si="38"/>
        <v>17.18181818181818</v>
      </c>
      <c r="V98" s="1">
        <v>68</v>
      </c>
      <c r="W98" s="1">
        <v>66</v>
      </c>
      <c r="X98" s="1">
        <v>61.2</v>
      </c>
      <c r="Y98" s="1">
        <v>54.2</v>
      </c>
      <c r="Z98" s="1">
        <v>59.4</v>
      </c>
      <c r="AA98" s="1">
        <v>65.2</v>
      </c>
      <c r="AB98" s="1" t="s">
        <v>98</v>
      </c>
      <c r="AC98" s="1">
        <f t="shared" si="57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142</v>
      </c>
      <c r="B99" s="1" t="s">
        <v>40</v>
      </c>
      <c r="C99" s="1">
        <v>139</v>
      </c>
      <c r="D99" s="1"/>
      <c r="E99" s="1">
        <v>39</v>
      </c>
      <c r="F99" s="1">
        <v>5</v>
      </c>
      <c r="G99" s="6">
        <v>0.4</v>
      </c>
      <c r="H99" s="1">
        <v>30</v>
      </c>
      <c r="I99" s="1" t="s">
        <v>33</v>
      </c>
      <c r="J99" s="1">
        <v>57</v>
      </c>
      <c r="K99" s="1">
        <f t="shared" si="35"/>
        <v>-18</v>
      </c>
      <c r="L99" s="1"/>
      <c r="M99" s="1"/>
      <c r="N99" s="1">
        <v>0</v>
      </c>
      <c r="O99" s="1">
        <f t="shared" si="36"/>
        <v>7.8</v>
      </c>
      <c r="P99" s="5">
        <f>6*O99-N99-F99</f>
        <v>41.8</v>
      </c>
      <c r="Q99" s="5">
        <f t="shared" si="55"/>
        <v>41.8</v>
      </c>
      <c r="R99" s="5"/>
      <c r="S99" s="1"/>
      <c r="T99" s="1">
        <f t="shared" si="56"/>
        <v>6</v>
      </c>
      <c r="U99" s="1">
        <f t="shared" si="38"/>
        <v>0.64102564102564108</v>
      </c>
      <c r="V99" s="1">
        <v>8.1999999999999993</v>
      </c>
      <c r="W99" s="1">
        <v>0.4</v>
      </c>
      <c r="X99" s="1">
        <v>0</v>
      </c>
      <c r="Y99" s="1">
        <v>12.6</v>
      </c>
      <c r="Z99" s="1">
        <v>12.6</v>
      </c>
      <c r="AA99" s="1">
        <v>0</v>
      </c>
      <c r="AB99" s="1"/>
      <c r="AC99" s="1">
        <f t="shared" si="57"/>
        <v>17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143</v>
      </c>
      <c r="B100" s="1" t="s">
        <v>40</v>
      </c>
      <c r="C100" s="1">
        <v>122</v>
      </c>
      <c r="D100" s="1">
        <v>54</v>
      </c>
      <c r="E100" s="1">
        <v>30</v>
      </c>
      <c r="F100" s="1">
        <v>60</v>
      </c>
      <c r="G100" s="6">
        <v>0.45</v>
      </c>
      <c r="H100" s="1">
        <v>40</v>
      </c>
      <c r="I100" s="1" t="s">
        <v>33</v>
      </c>
      <c r="J100" s="1">
        <v>90</v>
      </c>
      <c r="K100" s="1">
        <f t="shared" si="35"/>
        <v>-60</v>
      </c>
      <c r="L100" s="1"/>
      <c r="M100" s="1"/>
      <c r="N100" s="1">
        <v>0</v>
      </c>
      <c r="O100" s="1">
        <f t="shared" si="36"/>
        <v>6</v>
      </c>
      <c r="P100" s="5"/>
      <c r="Q100" s="5">
        <f t="shared" si="55"/>
        <v>0</v>
      </c>
      <c r="R100" s="5"/>
      <c r="S100" s="1"/>
      <c r="T100" s="1">
        <f t="shared" si="56"/>
        <v>10</v>
      </c>
      <c r="U100" s="1">
        <f t="shared" si="38"/>
        <v>10</v>
      </c>
      <c r="V100" s="1">
        <v>3.6</v>
      </c>
      <c r="W100" s="1">
        <v>12</v>
      </c>
      <c r="X100" s="1">
        <v>14.4</v>
      </c>
      <c r="Y100" s="1">
        <v>16.8</v>
      </c>
      <c r="Z100" s="1">
        <v>14.4</v>
      </c>
      <c r="AA100" s="1">
        <v>-2.4</v>
      </c>
      <c r="AB100" s="1"/>
      <c r="AC100" s="1">
        <f t="shared" si="57"/>
        <v>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144</v>
      </c>
      <c r="B101" s="1" t="s">
        <v>32</v>
      </c>
      <c r="C101" s="1">
        <v>170.029</v>
      </c>
      <c r="D101" s="1">
        <v>166.327</v>
      </c>
      <c r="E101" s="1">
        <v>-44.082999999999998</v>
      </c>
      <c r="F101" s="1">
        <v>280.79199999999997</v>
      </c>
      <c r="G101" s="6">
        <v>1</v>
      </c>
      <c r="H101" s="1">
        <v>45</v>
      </c>
      <c r="I101" s="1" t="s">
        <v>33</v>
      </c>
      <c r="J101" s="1">
        <v>38</v>
      </c>
      <c r="K101" s="1">
        <f t="shared" ref="K101:K118" si="59">E101-J101</f>
        <v>-82.082999999999998</v>
      </c>
      <c r="L101" s="1"/>
      <c r="M101" s="1"/>
      <c r="N101" s="1">
        <v>65.46099999999997</v>
      </c>
      <c r="O101" s="1">
        <f t="shared" si="36"/>
        <v>-8.8165999999999993</v>
      </c>
      <c r="P101" s="5"/>
      <c r="Q101" s="5">
        <f t="shared" si="55"/>
        <v>0</v>
      </c>
      <c r="R101" s="5"/>
      <c r="S101" s="1"/>
      <c r="T101" s="1">
        <f t="shared" si="56"/>
        <v>-39.272848944037378</v>
      </c>
      <c r="U101" s="1">
        <f t="shared" si="38"/>
        <v>-39.272848944037378</v>
      </c>
      <c r="V101" s="1">
        <v>23.683399999999999</v>
      </c>
      <c r="W101" s="1">
        <v>22.404800000000002</v>
      </c>
      <c r="X101" s="1">
        <v>14.240600000000001</v>
      </c>
      <c r="Y101" s="1">
        <v>17.117999999999999</v>
      </c>
      <c r="Z101" s="1">
        <v>7.9518000000000004</v>
      </c>
      <c r="AA101" s="1">
        <v>0.8103999999999999</v>
      </c>
      <c r="AB101" s="1"/>
      <c r="AC101" s="1">
        <f t="shared" si="57"/>
        <v>0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 t="s">
        <v>145</v>
      </c>
      <c r="B102" s="1" t="s">
        <v>32</v>
      </c>
      <c r="C102" s="1">
        <v>178.21100000000001</v>
      </c>
      <c r="D102" s="1">
        <v>120.715</v>
      </c>
      <c r="E102" s="1">
        <v>220.58199999999999</v>
      </c>
      <c r="F102" s="1">
        <v>32.921999999999997</v>
      </c>
      <c r="G102" s="6">
        <v>1</v>
      </c>
      <c r="H102" s="1" t="e">
        <v>#N/A</v>
      </c>
      <c r="I102" s="1" t="s">
        <v>33</v>
      </c>
      <c r="J102" s="1">
        <v>213.2</v>
      </c>
      <c r="K102" s="1">
        <f t="shared" si="59"/>
        <v>7.382000000000005</v>
      </c>
      <c r="L102" s="1"/>
      <c r="M102" s="1"/>
      <c r="N102" s="1">
        <v>250.32560000000009</v>
      </c>
      <c r="O102" s="1">
        <f t="shared" si="36"/>
        <v>44.116399999999999</v>
      </c>
      <c r="P102" s="5">
        <f t="shared" si="58"/>
        <v>202.0327999999999</v>
      </c>
      <c r="Q102" s="5">
        <f t="shared" si="55"/>
        <v>202.0327999999999</v>
      </c>
      <c r="R102" s="5"/>
      <c r="S102" s="1"/>
      <c r="T102" s="1">
        <f t="shared" si="56"/>
        <v>11</v>
      </c>
      <c r="U102" s="1">
        <f t="shared" si="38"/>
        <v>6.4204604183478278</v>
      </c>
      <c r="V102" s="1">
        <v>36.412400000000012</v>
      </c>
      <c r="W102" s="1">
        <v>23.1922</v>
      </c>
      <c r="X102" s="1">
        <v>4.6478000000000002</v>
      </c>
      <c r="Y102" s="1">
        <v>8.5169999999999995</v>
      </c>
      <c r="Z102" s="1">
        <v>7.3998000000000008</v>
      </c>
      <c r="AA102" s="1">
        <v>3.0526</v>
      </c>
      <c r="AB102" s="1"/>
      <c r="AC102" s="1">
        <f t="shared" si="57"/>
        <v>202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9" t="s">
        <v>146</v>
      </c>
      <c r="B103" s="9" t="s">
        <v>40</v>
      </c>
      <c r="C103" s="9">
        <v>14</v>
      </c>
      <c r="D103" s="9"/>
      <c r="E103" s="9"/>
      <c r="F103" s="9"/>
      <c r="G103" s="10">
        <v>0</v>
      </c>
      <c r="H103" s="9" t="e">
        <v>#N/A</v>
      </c>
      <c r="I103" s="9" t="s">
        <v>41</v>
      </c>
      <c r="J103" s="9">
        <v>3</v>
      </c>
      <c r="K103" s="9">
        <f t="shared" si="59"/>
        <v>-3</v>
      </c>
      <c r="L103" s="9"/>
      <c r="M103" s="9"/>
      <c r="N103" s="9"/>
      <c r="O103" s="9">
        <f t="shared" si="36"/>
        <v>0</v>
      </c>
      <c r="P103" s="11"/>
      <c r="Q103" s="11"/>
      <c r="R103" s="11"/>
      <c r="S103" s="9"/>
      <c r="T103" s="9" t="e">
        <f t="shared" si="37"/>
        <v>#DIV/0!</v>
      </c>
      <c r="U103" s="9" t="e">
        <f t="shared" si="38"/>
        <v>#DIV/0!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>
        <v>0</v>
      </c>
      <c r="AB103" s="17" t="s">
        <v>59</v>
      </c>
      <c r="AC103" s="9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 t="s">
        <v>147</v>
      </c>
      <c r="B104" s="1" t="s">
        <v>40</v>
      </c>
      <c r="C104" s="1">
        <v>43</v>
      </c>
      <c r="D104" s="1"/>
      <c r="E104" s="1">
        <v>6</v>
      </c>
      <c r="F104" s="1">
        <v>20</v>
      </c>
      <c r="G104" s="6">
        <v>0.35</v>
      </c>
      <c r="H104" s="1">
        <v>40</v>
      </c>
      <c r="I104" s="1" t="s">
        <v>33</v>
      </c>
      <c r="J104" s="1">
        <v>7</v>
      </c>
      <c r="K104" s="1">
        <f t="shared" si="59"/>
        <v>-1</v>
      </c>
      <c r="L104" s="1"/>
      <c r="M104" s="1"/>
      <c r="N104" s="1">
        <v>0</v>
      </c>
      <c r="O104" s="1">
        <f t="shared" si="36"/>
        <v>1.2</v>
      </c>
      <c r="P104" s="5"/>
      <c r="Q104" s="5">
        <f t="shared" ref="Q104:Q105" si="60">P104</f>
        <v>0</v>
      </c>
      <c r="R104" s="5"/>
      <c r="S104" s="1"/>
      <c r="T104" s="1">
        <f t="shared" ref="T104:T105" si="61">(F104+N104+Q104)/O104</f>
        <v>16.666666666666668</v>
      </c>
      <c r="U104" s="1">
        <f t="shared" si="38"/>
        <v>16.666666666666668</v>
      </c>
      <c r="V104" s="1">
        <v>2</v>
      </c>
      <c r="W104" s="1">
        <v>2.4</v>
      </c>
      <c r="X104" s="1">
        <v>2</v>
      </c>
      <c r="Y104" s="1">
        <v>1.2</v>
      </c>
      <c r="Z104" s="1">
        <v>0.4</v>
      </c>
      <c r="AA104" s="1">
        <v>2.6</v>
      </c>
      <c r="AB104" s="21" t="s">
        <v>48</v>
      </c>
      <c r="AC104" s="1">
        <f t="shared" ref="AC104:AC105" si="62">ROUND(Q104*G104,0)</f>
        <v>0</v>
      </c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6" t="s">
        <v>148</v>
      </c>
      <c r="B105" s="1" t="s">
        <v>40</v>
      </c>
      <c r="C105" s="1"/>
      <c r="D105" s="1"/>
      <c r="E105" s="19">
        <f>E109+E23</f>
        <v>9</v>
      </c>
      <c r="F105" s="19">
        <f>F109+F23</f>
        <v>62</v>
      </c>
      <c r="G105" s="6">
        <v>0.35</v>
      </c>
      <c r="H105" s="1">
        <v>45</v>
      </c>
      <c r="I105" s="1" t="s">
        <v>33</v>
      </c>
      <c r="J105" s="1"/>
      <c r="K105" s="1">
        <f t="shared" si="59"/>
        <v>9</v>
      </c>
      <c r="L105" s="1"/>
      <c r="M105" s="1"/>
      <c r="N105" s="1">
        <v>0</v>
      </c>
      <c r="O105" s="1">
        <f t="shared" si="36"/>
        <v>1.8</v>
      </c>
      <c r="P105" s="5"/>
      <c r="Q105" s="5">
        <f t="shared" si="60"/>
        <v>0</v>
      </c>
      <c r="R105" s="5"/>
      <c r="S105" s="1"/>
      <c r="T105" s="1">
        <f t="shared" si="61"/>
        <v>34.444444444444443</v>
      </c>
      <c r="U105" s="1">
        <f t="shared" si="38"/>
        <v>34.444444444444443</v>
      </c>
      <c r="V105" s="1">
        <v>1.6</v>
      </c>
      <c r="W105" s="1">
        <v>1.2</v>
      </c>
      <c r="X105" s="1">
        <v>4.5999999999999996</v>
      </c>
      <c r="Y105" s="1">
        <v>4.2</v>
      </c>
      <c r="Z105" s="1">
        <v>0</v>
      </c>
      <c r="AA105" s="1">
        <v>0</v>
      </c>
      <c r="AB105" s="18" t="s">
        <v>149</v>
      </c>
      <c r="AC105" s="1">
        <f t="shared" si="62"/>
        <v>0</v>
      </c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9" t="s">
        <v>150</v>
      </c>
      <c r="B106" s="9" t="s">
        <v>32</v>
      </c>
      <c r="C106" s="9">
        <v>-1.61</v>
      </c>
      <c r="D106" s="9">
        <v>1.61</v>
      </c>
      <c r="E106" s="9"/>
      <c r="F106" s="9"/>
      <c r="G106" s="10">
        <v>0</v>
      </c>
      <c r="H106" s="9" t="e">
        <v>#N/A</v>
      </c>
      <c r="I106" s="9" t="s">
        <v>41</v>
      </c>
      <c r="J106" s="9"/>
      <c r="K106" s="9">
        <f t="shared" si="59"/>
        <v>0</v>
      </c>
      <c r="L106" s="9"/>
      <c r="M106" s="9"/>
      <c r="N106" s="9"/>
      <c r="O106" s="9">
        <f t="shared" si="36"/>
        <v>0</v>
      </c>
      <c r="P106" s="11"/>
      <c r="Q106" s="11"/>
      <c r="R106" s="11"/>
      <c r="S106" s="9"/>
      <c r="T106" s="9" t="e">
        <f t="shared" si="37"/>
        <v>#DIV/0!</v>
      </c>
      <c r="U106" s="9" t="e">
        <f t="shared" si="38"/>
        <v>#DIV/0!</v>
      </c>
      <c r="V106" s="9">
        <v>0.32200000000000001</v>
      </c>
      <c r="W106" s="9">
        <v>0.32200000000000001</v>
      </c>
      <c r="X106" s="9">
        <v>0</v>
      </c>
      <c r="Y106" s="9">
        <v>0</v>
      </c>
      <c r="Z106" s="9">
        <v>0</v>
      </c>
      <c r="AA106" s="9">
        <v>0</v>
      </c>
      <c r="AB106" s="9"/>
      <c r="AC106" s="9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9" t="s">
        <v>151</v>
      </c>
      <c r="B107" s="9" t="s">
        <v>32</v>
      </c>
      <c r="C107" s="9"/>
      <c r="D107" s="9">
        <v>0.71699999999999997</v>
      </c>
      <c r="E107" s="9">
        <v>0.71699999999999997</v>
      </c>
      <c r="F107" s="9"/>
      <c r="G107" s="10">
        <v>0</v>
      </c>
      <c r="H107" s="9" t="e">
        <v>#N/A</v>
      </c>
      <c r="I107" s="17" t="s">
        <v>41</v>
      </c>
      <c r="J107" s="9"/>
      <c r="K107" s="9">
        <f t="shared" si="59"/>
        <v>0.71699999999999997</v>
      </c>
      <c r="L107" s="9"/>
      <c r="M107" s="9"/>
      <c r="N107" s="9"/>
      <c r="O107" s="9">
        <f t="shared" si="36"/>
        <v>0.1434</v>
      </c>
      <c r="P107" s="11"/>
      <c r="Q107" s="11"/>
      <c r="R107" s="11"/>
      <c r="S107" s="9"/>
      <c r="T107" s="9">
        <f t="shared" si="37"/>
        <v>0</v>
      </c>
      <c r="U107" s="9">
        <f t="shared" si="38"/>
        <v>0</v>
      </c>
      <c r="V107" s="9"/>
      <c r="W107" s="9"/>
      <c r="X107" s="9"/>
      <c r="Y107" s="9"/>
      <c r="Z107" s="9"/>
      <c r="AA107" s="9"/>
      <c r="AB107" s="9"/>
      <c r="AC107" s="9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 t="s">
        <v>152</v>
      </c>
      <c r="B108" s="1" t="s">
        <v>40</v>
      </c>
      <c r="C108" s="1">
        <v>16</v>
      </c>
      <c r="D108" s="1">
        <v>108</v>
      </c>
      <c r="E108" s="1">
        <v>24</v>
      </c>
      <c r="F108" s="1">
        <v>97</v>
      </c>
      <c r="G108" s="6">
        <v>0.11</v>
      </c>
      <c r="H108" s="1" t="e">
        <v>#N/A</v>
      </c>
      <c r="I108" s="1" t="s">
        <v>35</v>
      </c>
      <c r="J108" s="1">
        <v>24</v>
      </c>
      <c r="K108" s="1">
        <f t="shared" si="59"/>
        <v>0</v>
      </c>
      <c r="L108" s="1"/>
      <c r="M108" s="1"/>
      <c r="N108" s="1">
        <v>0</v>
      </c>
      <c r="O108" s="1">
        <f t="shared" si="36"/>
        <v>4.8</v>
      </c>
      <c r="P108" s="5"/>
      <c r="Q108" s="5">
        <f>P108</f>
        <v>0</v>
      </c>
      <c r="R108" s="5"/>
      <c r="S108" s="1"/>
      <c r="T108" s="1">
        <f>(F108+N108+Q108)/O108</f>
        <v>20.208333333333336</v>
      </c>
      <c r="U108" s="1">
        <f t="shared" si="38"/>
        <v>20.208333333333336</v>
      </c>
      <c r="V108" s="1">
        <v>6.2</v>
      </c>
      <c r="W108" s="1">
        <v>10</v>
      </c>
      <c r="X108" s="1">
        <v>7.2</v>
      </c>
      <c r="Y108" s="1">
        <v>1.4</v>
      </c>
      <c r="Z108" s="1">
        <v>0</v>
      </c>
      <c r="AA108" s="1">
        <v>0</v>
      </c>
      <c r="AB108" s="1"/>
      <c r="AC108" s="1">
        <f>ROUND(Q108*G108,0)</f>
        <v>0</v>
      </c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9" t="s">
        <v>153</v>
      </c>
      <c r="B109" s="9" t="s">
        <v>40</v>
      </c>
      <c r="C109" s="9">
        <v>26</v>
      </c>
      <c r="D109" s="20">
        <v>35</v>
      </c>
      <c r="E109" s="19">
        <v>8</v>
      </c>
      <c r="F109" s="19">
        <v>50</v>
      </c>
      <c r="G109" s="10">
        <v>0</v>
      </c>
      <c r="H109" s="9" t="e">
        <v>#N/A</v>
      </c>
      <c r="I109" s="9" t="s">
        <v>41</v>
      </c>
      <c r="J109" s="9">
        <v>8</v>
      </c>
      <c r="K109" s="9">
        <f t="shared" si="59"/>
        <v>0</v>
      </c>
      <c r="L109" s="9"/>
      <c r="M109" s="9"/>
      <c r="N109" s="9"/>
      <c r="O109" s="9">
        <f t="shared" si="36"/>
        <v>1.6</v>
      </c>
      <c r="P109" s="11"/>
      <c r="Q109" s="11"/>
      <c r="R109" s="11"/>
      <c r="S109" s="9"/>
      <c r="T109" s="9">
        <f t="shared" si="37"/>
        <v>31.25</v>
      </c>
      <c r="U109" s="9">
        <f t="shared" si="38"/>
        <v>31.25</v>
      </c>
      <c r="V109" s="9">
        <v>1.6</v>
      </c>
      <c r="W109" s="9">
        <v>1.2</v>
      </c>
      <c r="X109" s="9">
        <v>4.5999999999999996</v>
      </c>
      <c r="Y109" s="9">
        <v>4.2</v>
      </c>
      <c r="Z109" s="9">
        <v>0</v>
      </c>
      <c r="AA109" s="9">
        <v>0</v>
      </c>
      <c r="AB109" s="9" t="s">
        <v>154</v>
      </c>
      <c r="AC109" s="9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 t="s">
        <v>155</v>
      </c>
      <c r="B110" s="1" t="s">
        <v>32</v>
      </c>
      <c r="C110" s="1">
        <v>261.041</v>
      </c>
      <c r="D110" s="1">
        <v>201.607</v>
      </c>
      <c r="E110" s="1">
        <v>152.22900000000001</v>
      </c>
      <c r="F110" s="1">
        <v>298.74</v>
      </c>
      <c r="G110" s="6">
        <v>1</v>
      </c>
      <c r="H110" s="1">
        <v>50</v>
      </c>
      <c r="I110" s="1" t="s">
        <v>33</v>
      </c>
      <c r="J110" s="1">
        <v>148.15</v>
      </c>
      <c r="K110" s="1">
        <f t="shared" si="59"/>
        <v>4.0790000000000077</v>
      </c>
      <c r="L110" s="1"/>
      <c r="M110" s="1"/>
      <c r="N110" s="1">
        <v>103.4008</v>
      </c>
      <c r="O110" s="1">
        <f t="shared" si="36"/>
        <v>30.445800000000002</v>
      </c>
      <c r="P110" s="5"/>
      <c r="Q110" s="5">
        <f>P110</f>
        <v>0</v>
      </c>
      <c r="R110" s="5"/>
      <c r="S110" s="1"/>
      <c r="T110" s="1">
        <f>(F110+N110+Q110)/O110</f>
        <v>13.208416267596844</v>
      </c>
      <c r="U110" s="1">
        <f t="shared" si="38"/>
        <v>13.208416267596844</v>
      </c>
      <c r="V110" s="1">
        <v>40.574800000000003</v>
      </c>
      <c r="W110" s="1">
        <v>39.375799999999998</v>
      </c>
      <c r="X110" s="1">
        <v>41.096800000000002</v>
      </c>
      <c r="Y110" s="1">
        <v>39.168199999999999</v>
      </c>
      <c r="Z110" s="1">
        <v>38.182000000000002</v>
      </c>
      <c r="AA110" s="1">
        <v>38.205800000000004</v>
      </c>
      <c r="AB110" s="1"/>
      <c r="AC110" s="1">
        <f>ROUND(Q110*G110,0)</f>
        <v>0</v>
      </c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9" t="s">
        <v>156</v>
      </c>
      <c r="B111" s="9" t="s">
        <v>40</v>
      </c>
      <c r="C111" s="9">
        <v>13</v>
      </c>
      <c r="D111" s="9"/>
      <c r="E111" s="9">
        <v>7</v>
      </c>
      <c r="F111" s="9"/>
      <c r="G111" s="10">
        <v>0</v>
      </c>
      <c r="H111" s="9">
        <v>150</v>
      </c>
      <c r="I111" s="9" t="s">
        <v>41</v>
      </c>
      <c r="J111" s="9">
        <v>9</v>
      </c>
      <c r="K111" s="9">
        <f t="shared" si="59"/>
        <v>-2</v>
      </c>
      <c r="L111" s="9"/>
      <c r="M111" s="9"/>
      <c r="N111" s="9"/>
      <c r="O111" s="9">
        <f t="shared" si="36"/>
        <v>1.4</v>
      </c>
      <c r="P111" s="11"/>
      <c r="Q111" s="11"/>
      <c r="R111" s="11"/>
      <c r="S111" s="9"/>
      <c r="T111" s="9">
        <f t="shared" si="37"/>
        <v>0</v>
      </c>
      <c r="U111" s="9">
        <f t="shared" si="38"/>
        <v>0</v>
      </c>
      <c r="V111" s="9">
        <v>3.2</v>
      </c>
      <c r="W111" s="9">
        <v>3.8</v>
      </c>
      <c r="X111" s="9">
        <v>2.6</v>
      </c>
      <c r="Y111" s="9">
        <v>2</v>
      </c>
      <c r="Z111" s="9">
        <v>1.2</v>
      </c>
      <c r="AA111" s="9">
        <v>1.4</v>
      </c>
      <c r="AB111" s="9"/>
      <c r="AC111" s="9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 t="s">
        <v>157</v>
      </c>
      <c r="B112" s="1" t="s">
        <v>32</v>
      </c>
      <c r="C112" s="1">
        <v>115.25</v>
      </c>
      <c r="D112" s="1">
        <v>69.39</v>
      </c>
      <c r="E112" s="1">
        <v>130.73400000000001</v>
      </c>
      <c r="F112" s="1">
        <v>18.765999999999998</v>
      </c>
      <c r="G112" s="6">
        <v>1</v>
      </c>
      <c r="H112" s="1" t="e">
        <v>#N/A</v>
      </c>
      <c r="I112" s="1" t="s">
        <v>33</v>
      </c>
      <c r="J112" s="1">
        <v>122.92</v>
      </c>
      <c r="K112" s="1">
        <f t="shared" si="59"/>
        <v>7.8140000000000072</v>
      </c>
      <c r="L112" s="1"/>
      <c r="M112" s="1"/>
      <c r="N112" s="1">
        <v>51.941999999999993</v>
      </c>
      <c r="O112" s="1">
        <f t="shared" si="36"/>
        <v>26.146800000000002</v>
      </c>
      <c r="P112" s="5">
        <f>9*O112-N112-F112</f>
        <v>164.61320000000003</v>
      </c>
      <c r="Q112" s="5">
        <v>100</v>
      </c>
      <c r="R112" s="5">
        <v>100</v>
      </c>
      <c r="S112" s="1" t="s">
        <v>169</v>
      </c>
      <c r="T112" s="1">
        <f t="shared" ref="T112:T113" si="63">(F112+N112+Q112)/O112</f>
        <v>6.5288295317208984</v>
      </c>
      <c r="U112" s="1">
        <f t="shared" si="38"/>
        <v>2.7042697385530921</v>
      </c>
      <c r="V112" s="1">
        <v>13.112399999999999</v>
      </c>
      <c r="W112" s="1">
        <v>9.8067999999999991</v>
      </c>
      <c r="X112" s="1">
        <v>12.4384</v>
      </c>
      <c r="Y112" s="1">
        <v>9.9085999999999999</v>
      </c>
      <c r="Z112" s="1">
        <v>5.5250000000000004</v>
      </c>
      <c r="AA112" s="1">
        <v>3.7730000000000001</v>
      </c>
      <c r="AB112" s="1" t="s">
        <v>158</v>
      </c>
      <c r="AC112" s="1">
        <f t="shared" ref="AC112:AC113" si="64">ROUND(Q112*G112,0)</f>
        <v>100</v>
      </c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 t="s">
        <v>159</v>
      </c>
      <c r="B113" s="1" t="s">
        <v>32</v>
      </c>
      <c r="C113" s="1">
        <v>219.465</v>
      </c>
      <c r="D113" s="1"/>
      <c r="E113" s="1">
        <v>177.31800000000001</v>
      </c>
      <c r="F113" s="1"/>
      <c r="G113" s="6">
        <v>1</v>
      </c>
      <c r="H113" s="1" t="e">
        <v>#N/A</v>
      </c>
      <c r="I113" s="1" t="s">
        <v>33</v>
      </c>
      <c r="J113" s="1">
        <v>169.5</v>
      </c>
      <c r="K113" s="1">
        <f t="shared" si="59"/>
        <v>7.8180000000000121</v>
      </c>
      <c r="L113" s="1"/>
      <c r="M113" s="1"/>
      <c r="N113" s="1">
        <v>167.489</v>
      </c>
      <c r="O113" s="1">
        <f t="shared" si="36"/>
        <v>35.4636</v>
      </c>
      <c r="P113" s="5">
        <f t="shared" ref="P113" si="65">11*O113-N113-F113</f>
        <v>222.61060000000001</v>
      </c>
      <c r="Q113" s="5">
        <v>300</v>
      </c>
      <c r="R113" s="5">
        <v>300</v>
      </c>
      <c r="S113" s="1" t="s">
        <v>170</v>
      </c>
      <c r="T113" s="1">
        <f t="shared" si="63"/>
        <v>13.182220643138317</v>
      </c>
      <c r="U113" s="1">
        <f t="shared" si="38"/>
        <v>4.7228425766137674</v>
      </c>
      <c r="V113" s="1">
        <v>22.762</v>
      </c>
      <c r="W113" s="1">
        <v>8.4186000000000014</v>
      </c>
      <c r="X113" s="1">
        <v>0</v>
      </c>
      <c r="Y113" s="1">
        <v>0</v>
      </c>
      <c r="Z113" s="1">
        <v>0</v>
      </c>
      <c r="AA113" s="1">
        <v>0</v>
      </c>
      <c r="AB113" s="1" t="s">
        <v>158</v>
      </c>
      <c r="AC113" s="1">
        <f t="shared" si="64"/>
        <v>300</v>
      </c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9" t="s">
        <v>160</v>
      </c>
      <c r="B114" s="9" t="s">
        <v>32</v>
      </c>
      <c r="C114" s="9">
        <v>81.295000000000002</v>
      </c>
      <c r="D114" s="9">
        <v>2.5000000000000001E-2</v>
      </c>
      <c r="E114" s="9">
        <v>40.61</v>
      </c>
      <c r="F114" s="9"/>
      <c r="G114" s="10">
        <v>0</v>
      </c>
      <c r="H114" s="9" t="e">
        <v>#N/A</v>
      </c>
      <c r="I114" s="9" t="s">
        <v>41</v>
      </c>
      <c r="J114" s="9">
        <v>76.7</v>
      </c>
      <c r="K114" s="9">
        <f t="shared" si="59"/>
        <v>-36.090000000000003</v>
      </c>
      <c r="L114" s="9"/>
      <c r="M114" s="9"/>
      <c r="N114" s="9"/>
      <c r="O114" s="9">
        <f t="shared" si="36"/>
        <v>8.1219999999999999</v>
      </c>
      <c r="P114" s="11"/>
      <c r="Q114" s="11"/>
      <c r="R114" s="11"/>
      <c r="S114" s="9"/>
      <c r="T114" s="9">
        <f t="shared" si="37"/>
        <v>0</v>
      </c>
      <c r="U114" s="9">
        <f t="shared" si="38"/>
        <v>0</v>
      </c>
      <c r="V114" s="9">
        <v>16.263999999999999</v>
      </c>
      <c r="W114" s="9">
        <v>8.1419999999999995</v>
      </c>
      <c r="X114" s="9">
        <v>0</v>
      </c>
      <c r="Y114" s="9">
        <v>0</v>
      </c>
      <c r="Z114" s="9">
        <v>0</v>
      </c>
      <c r="AA114" s="9">
        <v>0</v>
      </c>
      <c r="AB114" s="9" t="s">
        <v>161</v>
      </c>
      <c r="AC114" s="9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 t="s">
        <v>162</v>
      </c>
      <c r="B115" s="1" t="s">
        <v>40</v>
      </c>
      <c r="C115" s="1">
        <v>120</v>
      </c>
      <c r="D115" s="1"/>
      <c r="E115" s="1">
        <v>32</v>
      </c>
      <c r="F115" s="1">
        <v>88</v>
      </c>
      <c r="G115" s="6">
        <v>0.4</v>
      </c>
      <c r="H115" s="1" t="e">
        <v>#N/A</v>
      </c>
      <c r="I115" s="1" t="s">
        <v>33</v>
      </c>
      <c r="J115" s="1">
        <v>32</v>
      </c>
      <c r="K115" s="1">
        <f t="shared" si="59"/>
        <v>0</v>
      </c>
      <c r="L115" s="1"/>
      <c r="M115" s="1"/>
      <c r="N115" s="1">
        <v>0</v>
      </c>
      <c r="O115" s="1">
        <f t="shared" si="36"/>
        <v>6.4</v>
      </c>
      <c r="P115" s="5"/>
      <c r="Q115" s="5">
        <f>P115</f>
        <v>0</v>
      </c>
      <c r="R115" s="5"/>
      <c r="S115" s="1"/>
      <c r="T115" s="1">
        <f>(F115+N115+Q115)/O115</f>
        <v>13.75</v>
      </c>
      <c r="U115" s="1">
        <f t="shared" si="38"/>
        <v>13.75</v>
      </c>
      <c r="V115" s="1">
        <v>0.8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21" t="s">
        <v>168</v>
      </c>
      <c r="AC115" s="1">
        <f>ROUND(Q115*G115,0)</f>
        <v>0</v>
      </c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9" t="s">
        <v>163</v>
      </c>
      <c r="B116" s="9" t="s">
        <v>32</v>
      </c>
      <c r="C116" s="9">
        <v>91.364999999999995</v>
      </c>
      <c r="D116" s="9">
        <v>0.126</v>
      </c>
      <c r="E116" s="9">
        <v>90.052999999999997</v>
      </c>
      <c r="F116" s="9">
        <v>1.4379999999999999</v>
      </c>
      <c r="G116" s="10">
        <v>0</v>
      </c>
      <c r="H116" s="9" t="e">
        <v>#N/A</v>
      </c>
      <c r="I116" s="9" t="s">
        <v>41</v>
      </c>
      <c r="J116" s="9">
        <v>92.2</v>
      </c>
      <c r="K116" s="9">
        <f t="shared" si="59"/>
        <v>-2.1470000000000056</v>
      </c>
      <c r="L116" s="9"/>
      <c r="M116" s="9"/>
      <c r="N116" s="9"/>
      <c r="O116" s="9">
        <f t="shared" si="36"/>
        <v>18.0106</v>
      </c>
      <c r="P116" s="11"/>
      <c r="Q116" s="11"/>
      <c r="R116" s="11"/>
      <c r="S116" s="9"/>
      <c r="T116" s="9">
        <f t="shared" si="37"/>
        <v>7.9841870898248804E-2</v>
      </c>
      <c r="U116" s="9">
        <f t="shared" si="38"/>
        <v>7.9841870898248804E-2</v>
      </c>
      <c r="V116" s="9">
        <v>7.7165999999999997</v>
      </c>
      <c r="W116" s="9">
        <v>0</v>
      </c>
      <c r="X116" s="9">
        <v>0</v>
      </c>
      <c r="Y116" s="9">
        <v>0</v>
      </c>
      <c r="Z116" s="9">
        <v>0</v>
      </c>
      <c r="AA116" s="9">
        <v>0</v>
      </c>
      <c r="AB116" s="9" t="s">
        <v>161</v>
      </c>
      <c r="AC116" s="9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6" t="s">
        <v>164</v>
      </c>
      <c r="B117" s="1" t="s">
        <v>40</v>
      </c>
      <c r="C117" s="1"/>
      <c r="D117" s="1">
        <v>10</v>
      </c>
      <c r="E117" s="1"/>
      <c r="F117" s="1">
        <v>10</v>
      </c>
      <c r="G117" s="6">
        <v>0.4</v>
      </c>
      <c r="H117" s="1" t="e">
        <v>#N/A</v>
      </c>
      <c r="I117" s="1" t="s">
        <v>33</v>
      </c>
      <c r="J117" s="1"/>
      <c r="K117" s="1">
        <f t="shared" si="59"/>
        <v>0</v>
      </c>
      <c r="L117" s="1"/>
      <c r="M117" s="1"/>
      <c r="N117" s="1"/>
      <c r="O117" s="1">
        <f t="shared" si="36"/>
        <v>0</v>
      </c>
      <c r="P117" s="5"/>
      <c r="Q117" s="5">
        <f>P117</f>
        <v>0</v>
      </c>
      <c r="R117" s="5"/>
      <c r="S117" s="1"/>
      <c r="T117" s="1" t="e">
        <f>(F117+N117+Q117)/O117</f>
        <v>#DIV/0!</v>
      </c>
      <c r="U117" s="1" t="e">
        <f t="shared" si="38"/>
        <v>#DIV/0!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5" t="s">
        <v>166</v>
      </c>
      <c r="AC117" s="1">
        <f>ROUND(Q117*G117,0)</f>
        <v>0</v>
      </c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9" t="s">
        <v>165</v>
      </c>
      <c r="B118" s="9" t="s">
        <v>32</v>
      </c>
      <c r="C118" s="9">
        <v>-2.508</v>
      </c>
      <c r="D118" s="9">
        <v>3.8439999999999999</v>
      </c>
      <c r="E118" s="9">
        <v>1.3360000000000001</v>
      </c>
      <c r="F118" s="9"/>
      <c r="G118" s="10">
        <v>0</v>
      </c>
      <c r="H118" s="9" t="e">
        <v>#N/A</v>
      </c>
      <c r="I118" s="9" t="s">
        <v>41</v>
      </c>
      <c r="J118" s="9"/>
      <c r="K118" s="9">
        <f t="shared" si="59"/>
        <v>1.3360000000000001</v>
      </c>
      <c r="L118" s="9"/>
      <c r="M118" s="9"/>
      <c r="N118" s="9"/>
      <c r="O118" s="9">
        <f t="shared" si="36"/>
        <v>0.26719999999999999</v>
      </c>
      <c r="P118" s="11"/>
      <c r="Q118" s="11"/>
      <c r="R118" s="11"/>
      <c r="S118" s="9"/>
      <c r="T118" s="9">
        <f t="shared" si="37"/>
        <v>0</v>
      </c>
      <c r="U118" s="9">
        <f t="shared" si="38"/>
        <v>0</v>
      </c>
      <c r="V118" s="9">
        <v>0.76879999999999993</v>
      </c>
      <c r="W118" s="9">
        <v>0.50160000000000005</v>
      </c>
      <c r="X118" s="9">
        <v>0</v>
      </c>
      <c r="Y118" s="9">
        <v>0</v>
      </c>
      <c r="Z118" s="9">
        <v>0</v>
      </c>
      <c r="AA118" s="9">
        <v>0</v>
      </c>
      <c r="AB118" s="9"/>
      <c r="AC118" s="9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C118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2024-04-03T09:23:37Z</dcterms:created>
  <dcterms:modified xsi:type="dcterms:W3CDTF">2024-04-04T08:59:58Z</dcterms:modified>
</cp:coreProperties>
</file>