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4,24 ПОКОМ КИ филиалы\"/>
    </mc:Choice>
  </mc:AlternateContent>
  <xr:revisionPtr revIDLastSave="0" documentId="13_ncr:1_{E8A71932-DEEC-4238-935B-3634E1CA90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3" i="1" l="1"/>
  <c r="P73" i="1"/>
  <c r="P66" i="1"/>
  <c r="P63" i="1"/>
  <c r="P62" i="1"/>
  <c r="P57" i="1"/>
  <c r="P41" i="1"/>
  <c r="P40" i="1"/>
  <c r="P36" i="1"/>
  <c r="P33" i="1"/>
  <c r="P32" i="1"/>
  <c r="P29" i="1"/>
  <c r="P38" i="1"/>
  <c r="P37" i="1"/>
  <c r="P34" i="1"/>
  <c r="P30" i="1"/>
  <c r="AC116" i="1" l="1"/>
  <c r="AC107" i="1"/>
  <c r="AC100" i="1"/>
  <c r="AC56" i="1"/>
  <c r="AC48" i="1"/>
  <c r="AC44" i="1"/>
  <c r="AC35" i="1"/>
  <c r="AC33" i="1"/>
  <c r="Q114" i="1"/>
  <c r="Q112" i="1"/>
  <c r="AC112" i="1" s="1"/>
  <c r="Q107" i="1"/>
  <c r="Q104" i="1"/>
  <c r="AC104" i="1" s="1"/>
  <c r="Q103" i="1"/>
  <c r="AC103" i="1" s="1"/>
  <c r="Q100" i="1"/>
  <c r="Q98" i="1"/>
  <c r="AC98" i="1" s="1"/>
  <c r="Q93" i="1"/>
  <c r="Q87" i="1"/>
  <c r="Q84" i="1"/>
  <c r="AC84" i="1" s="1"/>
  <c r="Q78" i="1"/>
  <c r="Q74" i="1"/>
  <c r="Q59" i="1"/>
  <c r="Q58" i="1"/>
  <c r="AC58" i="1" s="1"/>
  <c r="Q56" i="1"/>
  <c r="Q55" i="1"/>
  <c r="Q54" i="1"/>
  <c r="AC54" i="1" s="1"/>
  <c r="Q53" i="1"/>
  <c r="Q51" i="1"/>
  <c r="Q48" i="1"/>
  <c r="Q47" i="1"/>
  <c r="Q45" i="1"/>
  <c r="Q44" i="1"/>
  <c r="Q42" i="1"/>
  <c r="Q38" i="1"/>
  <c r="Q35" i="1"/>
  <c r="Q34" i="1"/>
  <c r="Q30" i="1"/>
  <c r="AC30" i="1" s="1"/>
  <c r="Q15" i="1"/>
  <c r="Q14" i="1"/>
  <c r="AC14" i="1" s="1"/>
  <c r="Q10" i="1"/>
  <c r="AC34" i="1" l="1"/>
  <c r="AC38" i="1"/>
  <c r="AC42" i="1"/>
  <c r="AC45" i="1"/>
  <c r="AC47" i="1"/>
  <c r="AC51" i="1"/>
  <c r="AC53" i="1"/>
  <c r="AC55" i="1"/>
  <c r="AC59" i="1"/>
  <c r="AC74" i="1"/>
  <c r="AC78" i="1"/>
  <c r="AC87" i="1"/>
  <c r="AC93" i="1"/>
  <c r="AC114" i="1"/>
  <c r="AC10" i="1"/>
  <c r="AC15" i="1"/>
  <c r="F104" i="1"/>
  <c r="E104" i="1"/>
  <c r="F89" i="1"/>
  <c r="E89" i="1"/>
  <c r="O7" i="1" l="1"/>
  <c r="P7" i="1" s="1"/>
  <c r="Q7" i="1" s="1"/>
  <c r="O8" i="1"/>
  <c r="P8" i="1" s="1"/>
  <c r="Q8" i="1" s="1"/>
  <c r="O9" i="1"/>
  <c r="P9" i="1" s="1"/>
  <c r="Q9" i="1" s="1"/>
  <c r="O10" i="1"/>
  <c r="T10" i="1" s="1"/>
  <c r="O11" i="1"/>
  <c r="O12" i="1"/>
  <c r="P12" i="1" s="1"/>
  <c r="Q12" i="1" s="1"/>
  <c r="O13" i="1"/>
  <c r="P13" i="1" s="1"/>
  <c r="Q13" i="1" s="1"/>
  <c r="O14" i="1"/>
  <c r="T14" i="1" s="1"/>
  <c r="O15" i="1"/>
  <c r="T15" i="1" s="1"/>
  <c r="O16" i="1"/>
  <c r="O17" i="1"/>
  <c r="O18" i="1"/>
  <c r="P18" i="1" s="1"/>
  <c r="Q18" i="1" s="1"/>
  <c r="O19" i="1"/>
  <c r="P19" i="1" s="1"/>
  <c r="Q19" i="1" s="1"/>
  <c r="O20" i="1"/>
  <c r="O21" i="1"/>
  <c r="P21" i="1" s="1"/>
  <c r="Q21" i="1" s="1"/>
  <c r="O22" i="1"/>
  <c r="O23" i="1"/>
  <c r="O24" i="1"/>
  <c r="O25" i="1"/>
  <c r="O26" i="1"/>
  <c r="O27" i="1"/>
  <c r="P27" i="1" s="1"/>
  <c r="Q27" i="1" s="1"/>
  <c r="O28" i="1"/>
  <c r="P28" i="1" s="1"/>
  <c r="Q28" i="1" s="1"/>
  <c r="O29" i="1"/>
  <c r="Q29" i="1" s="1"/>
  <c r="O30" i="1"/>
  <c r="T30" i="1" s="1"/>
  <c r="O31" i="1"/>
  <c r="O32" i="1"/>
  <c r="Q32" i="1" s="1"/>
  <c r="O33" i="1"/>
  <c r="O34" i="1"/>
  <c r="T34" i="1" s="1"/>
  <c r="O35" i="1"/>
  <c r="T35" i="1" s="1"/>
  <c r="O36" i="1"/>
  <c r="Q36" i="1" s="1"/>
  <c r="O37" i="1"/>
  <c r="Q37" i="1" s="1"/>
  <c r="O38" i="1"/>
  <c r="T38" i="1" s="1"/>
  <c r="O39" i="1"/>
  <c r="P39" i="1" s="1"/>
  <c r="Q39" i="1" s="1"/>
  <c r="O40" i="1"/>
  <c r="Q40" i="1" s="1"/>
  <c r="O41" i="1"/>
  <c r="Q41" i="1" s="1"/>
  <c r="O42" i="1"/>
  <c r="T42" i="1" s="1"/>
  <c r="O43" i="1"/>
  <c r="O44" i="1"/>
  <c r="T44" i="1" s="1"/>
  <c r="O45" i="1"/>
  <c r="T45" i="1" s="1"/>
  <c r="O46" i="1"/>
  <c r="P46" i="1" s="1"/>
  <c r="Q46" i="1" s="1"/>
  <c r="O47" i="1"/>
  <c r="T47" i="1" s="1"/>
  <c r="O48" i="1"/>
  <c r="T48" i="1" s="1"/>
  <c r="O49" i="1"/>
  <c r="P49" i="1" s="1"/>
  <c r="Q49" i="1" s="1"/>
  <c r="O50" i="1"/>
  <c r="P50" i="1" s="1"/>
  <c r="Q50" i="1" s="1"/>
  <c r="O51" i="1"/>
  <c r="T51" i="1" s="1"/>
  <c r="O52" i="1"/>
  <c r="P52" i="1" s="1"/>
  <c r="Q52" i="1" s="1"/>
  <c r="O53" i="1"/>
  <c r="T53" i="1" s="1"/>
  <c r="O54" i="1"/>
  <c r="T54" i="1" s="1"/>
  <c r="O55" i="1"/>
  <c r="T55" i="1" s="1"/>
  <c r="O56" i="1"/>
  <c r="T56" i="1" s="1"/>
  <c r="O57" i="1"/>
  <c r="Q57" i="1" s="1"/>
  <c r="O58" i="1"/>
  <c r="T58" i="1" s="1"/>
  <c r="O59" i="1"/>
  <c r="T59" i="1" s="1"/>
  <c r="O60" i="1"/>
  <c r="P60" i="1" s="1"/>
  <c r="Q60" i="1" s="1"/>
  <c r="O61" i="1"/>
  <c r="P61" i="1" s="1"/>
  <c r="Q61" i="1" s="1"/>
  <c r="O62" i="1"/>
  <c r="Q62" i="1" s="1"/>
  <c r="O63" i="1"/>
  <c r="Q63" i="1" s="1"/>
  <c r="O64" i="1"/>
  <c r="P64" i="1" s="1"/>
  <c r="Q64" i="1" s="1"/>
  <c r="O65" i="1"/>
  <c r="P65" i="1" s="1"/>
  <c r="Q65" i="1" s="1"/>
  <c r="O66" i="1"/>
  <c r="Q66" i="1" s="1"/>
  <c r="O67" i="1"/>
  <c r="P67" i="1" s="1"/>
  <c r="Q67" i="1" s="1"/>
  <c r="O68" i="1"/>
  <c r="O69" i="1"/>
  <c r="O70" i="1"/>
  <c r="O71" i="1"/>
  <c r="P71" i="1" s="1"/>
  <c r="Q71" i="1" s="1"/>
  <c r="O72" i="1"/>
  <c r="P72" i="1" s="1"/>
  <c r="Q72" i="1" s="1"/>
  <c r="O73" i="1"/>
  <c r="Q73" i="1" s="1"/>
  <c r="O74" i="1"/>
  <c r="T74" i="1" s="1"/>
  <c r="O75" i="1"/>
  <c r="O76" i="1"/>
  <c r="P76" i="1" s="1"/>
  <c r="Q76" i="1" s="1"/>
  <c r="O77" i="1"/>
  <c r="O78" i="1"/>
  <c r="T78" i="1" s="1"/>
  <c r="O79" i="1"/>
  <c r="P79" i="1" s="1"/>
  <c r="Q79" i="1" s="1"/>
  <c r="O80" i="1"/>
  <c r="O81" i="1"/>
  <c r="P81" i="1" s="1"/>
  <c r="Q81" i="1" s="1"/>
  <c r="O82" i="1"/>
  <c r="P82" i="1" s="1"/>
  <c r="Q82" i="1" s="1"/>
  <c r="O83" i="1"/>
  <c r="Q83" i="1" s="1"/>
  <c r="O84" i="1"/>
  <c r="T84" i="1" s="1"/>
  <c r="O85" i="1"/>
  <c r="P85" i="1" s="1"/>
  <c r="Q85" i="1" s="1"/>
  <c r="O86" i="1"/>
  <c r="P86" i="1" s="1"/>
  <c r="Q86" i="1" s="1"/>
  <c r="O87" i="1"/>
  <c r="T87" i="1" s="1"/>
  <c r="O88" i="1"/>
  <c r="O89" i="1"/>
  <c r="P89" i="1" s="1"/>
  <c r="Q89" i="1" s="1"/>
  <c r="AC89" i="1" s="1"/>
  <c r="O90" i="1"/>
  <c r="P90" i="1" s="1"/>
  <c r="Q90" i="1" s="1"/>
  <c r="O91" i="1"/>
  <c r="P91" i="1" s="1"/>
  <c r="Q91" i="1" s="1"/>
  <c r="O92" i="1"/>
  <c r="O93" i="1"/>
  <c r="T93" i="1" s="1"/>
  <c r="O94" i="1"/>
  <c r="P94" i="1" s="1"/>
  <c r="Q94" i="1" s="1"/>
  <c r="O95" i="1"/>
  <c r="P95" i="1" s="1"/>
  <c r="Q95" i="1" s="1"/>
  <c r="O96" i="1"/>
  <c r="P96" i="1" s="1"/>
  <c r="Q96" i="1" s="1"/>
  <c r="O97" i="1"/>
  <c r="P97" i="1" s="1"/>
  <c r="Q97" i="1" s="1"/>
  <c r="O98" i="1"/>
  <c r="T98" i="1" s="1"/>
  <c r="O99" i="1"/>
  <c r="P99" i="1" s="1"/>
  <c r="Q99" i="1" s="1"/>
  <c r="O100" i="1"/>
  <c r="T100" i="1" s="1"/>
  <c r="O101" i="1"/>
  <c r="P101" i="1" s="1"/>
  <c r="Q101" i="1" s="1"/>
  <c r="O102" i="1"/>
  <c r="O103" i="1"/>
  <c r="T103" i="1" s="1"/>
  <c r="O104" i="1"/>
  <c r="T104" i="1" s="1"/>
  <c r="O105" i="1"/>
  <c r="O106" i="1"/>
  <c r="O107" i="1"/>
  <c r="T107" i="1" s="1"/>
  <c r="O108" i="1"/>
  <c r="O109" i="1"/>
  <c r="P109" i="1" s="1"/>
  <c r="Q109" i="1" s="1"/>
  <c r="O110" i="1"/>
  <c r="O111" i="1"/>
  <c r="P111" i="1" s="1"/>
  <c r="Q111" i="1" s="1"/>
  <c r="O112" i="1"/>
  <c r="T112" i="1" s="1"/>
  <c r="O113" i="1"/>
  <c r="O114" i="1"/>
  <c r="T114" i="1" s="1"/>
  <c r="O115" i="1"/>
  <c r="O116" i="1"/>
  <c r="T116" i="1" s="1"/>
  <c r="O117" i="1"/>
  <c r="O6" i="1"/>
  <c r="P6" i="1" s="1"/>
  <c r="Q6" i="1" s="1"/>
  <c r="AC11" i="1"/>
  <c r="AC16" i="1"/>
  <c r="AC17" i="1"/>
  <c r="AC20" i="1"/>
  <c r="AC22" i="1"/>
  <c r="AC23" i="1"/>
  <c r="AC24" i="1"/>
  <c r="AC25" i="1"/>
  <c r="AC26" i="1"/>
  <c r="AC31" i="1"/>
  <c r="AC43" i="1"/>
  <c r="AC68" i="1"/>
  <c r="AC69" i="1"/>
  <c r="AC70" i="1"/>
  <c r="AC75" i="1"/>
  <c r="AC77" i="1"/>
  <c r="AC80" i="1"/>
  <c r="AC88" i="1"/>
  <c r="AC92" i="1"/>
  <c r="AC102" i="1"/>
  <c r="AC105" i="1"/>
  <c r="AC106" i="1"/>
  <c r="AC108" i="1"/>
  <c r="AC110" i="1"/>
  <c r="AC113" i="1"/>
  <c r="AC115" i="1"/>
  <c r="AC117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C6" i="1" l="1"/>
  <c r="T6" i="1"/>
  <c r="Q5" i="1"/>
  <c r="AC96" i="1"/>
  <c r="T96" i="1"/>
  <c r="AC94" i="1"/>
  <c r="T94" i="1"/>
  <c r="AC90" i="1"/>
  <c r="T90" i="1"/>
  <c r="AC86" i="1"/>
  <c r="T86" i="1"/>
  <c r="AC82" i="1"/>
  <c r="T82" i="1"/>
  <c r="AC76" i="1"/>
  <c r="T76" i="1"/>
  <c r="AC72" i="1"/>
  <c r="T72" i="1"/>
  <c r="AC66" i="1"/>
  <c r="T66" i="1"/>
  <c r="AC64" i="1"/>
  <c r="T64" i="1"/>
  <c r="AC62" i="1"/>
  <c r="T62" i="1"/>
  <c r="AC60" i="1"/>
  <c r="T60" i="1"/>
  <c r="AC52" i="1"/>
  <c r="T52" i="1"/>
  <c r="AC50" i="1"/>
  <c r="T50" i="1"/>
  <c r="AC46" i="1"/>
  <c r="T46" i="1"/>
  <c r="AC40" i="1"/>
  <c r="T40" i="1"/>
  <c r="AC36" i="1"/>
  <c r="T36" i="1"/>
  <c r="AC32" i="1"/>
  <c r="T32" i="1"/>
  <c r="AC28" i="1"/>
  <c r="T28" i="1"/>
  <c r="AC18" i="1"/>
  <c r="T18" i="1"/>
  <c r="AC12" i="1"/>
  <c r="T12" i="1"/>
  <c r="AC8" i="1"/>
  <c r="T8" i="1"/>
  <c r="AC111" i="1"/>
  <c r="T111" i="1"/>
  <c r="AC109" i="1"/>
  <c r="T109" i="1"/>
  <c r="AC101" i="1"/>
  <c r="T101" i="1"/>
  <c r="AC99" i="1"/>
  <c r="T99" i="1"/>
  <c r="AC97" i="1"/>
  <c r="T97" i="1"/>
  <c r="AC95" i="1"/>
  <c r="T95" i="1"/>
  <c r="AC91" i="1"/>
  <c r="T91" i="1"/>
  <c r="AC85" i="1"/>
  <c r="T85" i="1"/>
  <c r="AC83" i="1"/>
  <c r="T83" i="1"/>
  <c r="AC81" i="1"/>
  <c r="T81" i="1"/>
  <c r="AC79" i="1"/>
  <c r="T79" i="1"/>
  <c r="AC73" i="1"/>
  <c r="T73" i="1"/>
  <c r="AC71" i="1"/>
  <c r="T71" i="1"/>
  <c r="AC67" i="1"/>
  <c r="T67" i="1"/>
  <c r="AC65" i="1"/>
  <c r="T65" i="1"/>
  <c r="AC63" i="1"/>
  <c r="T63" i="1"/>
  <c r="AC61" i="1"/>
  <c r="T61" i="1"/>
  <c r="AC57" i="1"/>
  <c r="T57" i="1"/>
  <c r="AC49" i="1"/>
  <c r="T49" i="1"/>
  <c r="AC41" i="1"/>
  <c r="T41" i="1"/>
  <c r="AC39" i="1"/>
  <c r="T39" i="1"/>
  <c r="AC37" i="1"/>
  <c r="T37" i="1"/>
  <c r="P5" i="1"/>
  <c r="T33" i="1"/>
  <c r="AC29" i="1"/>
  <c r="T29" i="1"/>
  <c r="AC27" i="1"/>
  <c r="T27" i="1"/>
  <c r="AC21" i="1"/>
  <c r="T21" i="1"/>
  <c r="AC19" i="1"/>
  <c r="T19" i="1"/>
  <c r="AC13" i="1"/>
  <c r="T13" i="1"/>
  <c r="AC9" i="1"/>
  <c r="T9" i="1"/>
  <c r="AC7" i="1"/>
  <c r="T7" i="1"/>
  <c r="T89" i="1"/>
  <c r="U6" i="1"/>
  <c r="U116" i="1"/>
  <c r="U114" i="1"/>
  <c r="U112" i="1"/>
  <c r="U110" i="1"/>
  <c r="T110" i="1"/>
  <c r="U108" i="1"/>
  <c r="T108" i="1"/>
  <c r="U106" i="1"/>
  <c r="T106" i="1"/>
  <c r="U104" i="1"/>
  <c r="U102" i="1"/>
  <c r="T102" i="1"/>
  <c r="U100" i="1"/>
  <c r="U98" i="1"/>
  <c r="U96" i="1"/>
  <c r="U94" i="1"/>
  <c r="U92" i="1"/>
  <c r="T92" i="1"/>
  <c r="U90" i="1"/>
  <c r="T88" i="1"/>
  <c r="U88" i="1"/>
  <c r="U86" i="1"/>
  <c r="U84" i="1"/>
  <c r="U82" i="1"/>
  <c r="T80" i="1"/>
  <c r="U80" i="1"/>
  <c r="U78" i="1"/>
  <c r="U76" i="1"/>
  <c r="U74" i="1"/>
  <c r="U72" i="1"/>
  <c r="T70" i="1"/>
  <c r="U70" i="1"/>
  <c r="T68" i="1"/>
  <c r="U68" i="1"/>
  <c r="U66" i="1"/>
  <c r="U64" i="1"/>
  <c r="U62" i="1"/>
  <c r="U60" i="1"/>
  <c r="U58" i="1"/>
  <c r="U56" i="1"/>
  <c r="U54" i="1"/>
  <c r="U52" i="1"/>
  <c r="U50" i="1"/>
  <c r="U48" i="1"/>
  <c r="U46" i="1"/>
  <c r="U45" i="1"/>
  <c r="T43" i="1"/>
  <c r="U43" i="1"/>
  <c r="U41" i="1"/>
  <c r="U39" i="1"/>
  <c r="U37" i="1"/>
  <c r="U35" i="1"/>
  <c r="U33" i="1"/>
  <c r="T31" i="1"/>
  <c r="U31" i="1"/>
  <c r="U29" i="1"/>
  <c r="U27" i="1"/>
  <c r="T25" i="1"/>
  <c r="U25" i="1"/>
  <c r="T23" i="1"/>
  <c r="U23" i="1"/>
  <c r="U21" i="1"/>
  <c r="U19" i="1"/>
  <c r="T17" i="1"/>
  <c r="U17" i="1"/>
  <c r="U15" i="1"/>
  <c r="U13" i="1"/>
  <c r="T11" i="1"/>
  <c r="U11" i="1"/>
  <c r="U9" i="1"/>
  <c r="U7" i="1"/>
  <c r="K5" i="1"/>
  <c r="U117" i="1"/>
  <c r="T117" i="1"/>
  <c r="U115" i="1"/>
  <c r="T115" i="1"/>
  <c r="U113" i="1"/>
  <c r="T113" i="1"/>
  <c r="U111" i="1"/>
  <c r="U109" i="1"/>
  <c r="U107" i="1"/>
  <c r="U105" i="1"/>
  <c r="T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T77" i="1"/>
  <c r="U77" i="1"/>
  <c r="T75" i="1"/>
  <c r="U75" i="1"/>
  <c r="U73" i="1"/>
  <c r="U71" i="1"/>
  <c r="T69" i="1"/>
  <c r="U69" i="1"/>
  <c r="U67" i="1"/>
  <c r="U65" i="1"/>
  <c r="U63" i="1"/>
  <c r="U61" i="1"/>
  <c r="U59" i="1"/>
  <c r="U57" i="1"/>
  <c r="U55" i="1"/>
  <c r="U53" i="1"/>
  <c r="U51" i="1"/>
  <c r="U49" i="1"/>
  <c r="U47" i="1"/>
  <c r="U44" i="1"/>
  <c r="U42" i="1"/>
  <c r="U40" i="1"/>
  <c r="U38" i="1"/>
  <c r="U36" i="1"/>
  <c r="U34" i="1"/>
  <c r="U32" i="1"/>
  <c r="U30" i="1"/>
  <c r="U28" i="1"/>
  <c r="T26" i="1"/>
  <c r="U26" i="1"/>
  <c r="T24" i="1"/>
  <c r="U24" i="1"/>
  <c r="T22" i="1"/>
  <c r="U22" i="1"/>
  <c r="T20" i="1"/>
  <c r="U20" i="1"/>
  <c r="U18" i="1"/>
  <c r="T16" i="1"/>
  <c r="U16" i="1"/>
  <c r="U14" i="1"/>
  <c r="U12" i="1"/>
  <c r="U10" i="1"/>
  <c r="U8" i="1"/>
  <c r="O5" i="1"/>
  <c r="AC5" i="1" l="1"/>
</calcChain>
</file>

<file path=xl/sharedStrings.xml><?xml version="1.0" encoding="utf-8"?>
<sst xmlns="http://schemas.openxmlformats.org/spreadsheetml/2006/main" count="413" uniqueCount="170">
  <si>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</si>
  <si>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</si>
  <si>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</si>
  <si>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</si>
  <si>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</si>
  <si>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</si>
  <si>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</si>
  <si>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</si>
  <si>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</si>
  <si>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</si>
  <si>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</si>
  <si>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</si>
  <si>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</si>
  <si>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</si>
  <si>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</si>
  <si>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</si>
  <si>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</si>
  <si>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</si>
  <si>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</si>
  <si>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</si>
  <si>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</si>
  <si>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</si>
  <si>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</si>
  <si>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06,04,</t>
  </si>
  <si>
    <t>04,04,</t>
  </si>
  <si>
    <t>03,04,</t>
  </si>
  <si>
    <t>28,03,</t>
  </si>
  <si>
    <t>27,03,</t>
  </si>
  <si>
    <t>21,03,</t>
  </si>
  <si>
    <t>20,03,</t>
  </si>
  <si>
    <t>14,03,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</si>
  <si>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</si>
  <si>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</si>
  <si>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</si>
  <si>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</si>
  <si>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</si>
  <si>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</si>
  <si>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</si>
  <si>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</si>
  <si>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</si>
  <si>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</si>
  <si>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</si>
  <si>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</si>
  <si>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</si>
  <si>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</si>
  <si>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</si>
  <si>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</si>
  <si>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</si>
  <si>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</si>
  <si>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</si>
  <si>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</si>
  <si>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</si>
  <si>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</si>
  <si>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</si>
  <si>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</si>
  <si>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</si>
  <si>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</si>
  <si>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</si>
  <si>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</si>
  <si>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</si>
  <si>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</si>
  <si>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</si>
  <si>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</si>
  <si>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</si>
  <si>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 / 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</si>
  <si>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</si>
  <si>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</si>
  <si>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</si>
  <si>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</si>
  <si>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</si>
  <si>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</si>
  <si>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</si>
  <si>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</si>
  <si>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</si>
  <si>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</si>
  <si>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</si>
  <si>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</si>
  <si>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</si>
  <si>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</si>
  <si>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</si>
  <si>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</si>
  <si>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</si>
  <si>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</si>
  <si>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</si>
  <si>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</si>
  <si>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</si>
  <si>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</si>
  <si>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</si>
  <si>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</si>
  <si>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</si>
  <si>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</si>
  <si>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</si>
  <si>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</si>
  <si>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</si>
  <si>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</si>
  <si>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</si>
  <si>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</si>
  <si>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</si>
  <si>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</si>
  <si>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</si>
  <si>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</si>
  <si>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</si>
  <si>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</si>
  <si>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</si>
  <si>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</si>
  <si>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</si>
  <si>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</si>
  <si>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</si>
  <si>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</si>
  <si>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</si>
  <si>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</si>
  <si>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</si>
  <si>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</si>
  <si>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</si>
  <si>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</si>
  <si>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</si>
  <si>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</si>
  <si>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362 Ветчина Запекуша с сочным окороком ТС Вязанка ТМ Стародворские колбасы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</si>
  <si>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</si>
  <si>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</si>
  <si>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</si>
  <si>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</si>
  <si>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</si>
  <si>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</si>
  <si>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</si>
  <si>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</si>
  <si>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</si>
  <si>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</si>
  <si>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</si>
  <si>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</si>
  <si>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</si>
  <si>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</si>
  <si>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</si>
  <si>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</si>
  <si>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</si>
  <si>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</si>
  <si>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</si>
  <si>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</si>
  <si>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</si>
  <si>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</si>
  <si>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</si>
  <si>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</si>
  <si>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</si>
  <si>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</si>
  <si>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</si>
  <si>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</si>
  <si>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</si>
  <si>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</si>
  <si>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</si>
  <si>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</si>
  <si>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</si>
  <si>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</si>
  <si>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</si>
  <si>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</si>
  <si>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</si>
  <si>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перемещение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</si>
  <si>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</si>
  <si>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</si>
  <si>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</si>
  <si>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21,03,24 заказ Фомин</t>
  </si>
  <si>
    <t>У_255  Сосиски Молочные для завтрака ТМ Особый рецепт, п/а МГС, ВЕС, ТМ Стародворье  ПОКОМ</t>
  </si>
  <si>
    <r>
      <t xml:space="preserve">то же что и 094, 460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</si>
  <si>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t xml:space="preserve">то же что и 451 (задвоенное СКЮ)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</si>
  <si>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t>то же что 054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</si>
  <si>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r>
      <t>21,03,24 50кг заказ Фомин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</si>
  <si>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t>большие остатки</t>
  </si>
  <si>
    <t>приоритет от завода</t>
  </si>
  <si>
    <t>заказ</t>
  </si>
  <si>
    <t>08,04,</t>
  </si>
  <si>
    <t>04,04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</si>
</sst>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5" tint="-0.499984740745262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6" borderId="1" xfId="1" applyNumberFormat="1" applyFont="1" applyFill="1"/>
    <xf numFmtId="164" fontId="7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8" fillId="5" borderId="1" xfId="1" applyNumberFormat="1" applyFont="1" applyFill="1"/>
    <xf numFmtId="164" fontId="1" fillId="4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S61" sqref="S61"/>
    </sheetView>
  </sheetViews>
  <sheetFormatPr defaultRowHeight="15" x14ac:dyDescent="0.25"/>
  <cols>
    <col min="1" max="1" width="60" customWidth="1"/>
    <col min="2" max="2" width="4.42578125" customWidth="1"/>
    <col min="3" max="6" width="6.85546875" customWidth="1"/>
    <col min="7" max="7" width="5.140625" style="8" customWidth="1"/>
    <col min="8" max="8" width="5.140625" customWidth="1"/>
    <col min="9" max="9" width="12.85546875" customWidth="1"/>
    <col min="10" max="11" width="6.85546875" customWidth="1"/>
    <col min="12" max="13" width="1.140625" customWidth="1"/>
    <col min="14" max="18" width="6.85546875" customWidth="1"/>
    <col min="19" max="19" width="21.140625" customWidth="1"/>
    <col min="20" max="21" width="5" customWidth="1"/>
    <col min="22" max="27" width="6.85546875" customWidth="1"/>
    <col min="28" max="28" width="45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35606.504999999997</v>
      </c>
      <c r="F5" s="4">
        <f>SUM(F6:F499)</f>
        <v>60067.138999999996</v>
      </c>
      <c r="G5" s="6"/>
      <c r="H5" s="1"/>
      <c r="I5" s="1"/>
      <c r="J5" s="4">
        <f t="shared" ref="J5:R5" si="0">SUM(J6:J499)</f>
        <v>35442.795999999995</v>
      </c>
      <c r="K5" s="4">
        <f t="shared" si="0"/>
        <v>163.70899999999972</v>
      </c>
      <c r="L5" s="4">
        <f t="shared" si="0"/>
        <v>0</v>
      </c>
      <c r="M5" s="4">
        <f t="shared" si="0"/>
        <v>0</v>
      </c>
      <c r="N5" s="4">
        <f t="shared" si="0"/>
        <v>16812.675360000008</v>
      </c>
      <c r="O5" s="4">
        <f t="shared" si="0"/>
        <v>7121.3009999999977</v>
      </c>
      <c r="P5" s="4">
        <f t="shared" si="0"/>
        <v>12673.193119999996</v>
      </c>
      <c r="Q5" s="4">
        <f t="shared" si="0"/>
        <v>12564.638519999997</v>
      </c>
      <c r="R5" s="4">
        <f t="shared" si="0"/>
        <v>130</v>
      </c>
      <c r="S5" s="1"/>
      <c r="T5" s="1"/>
      <c r="U5" s="1"/>
      <c r="V5" s="4">
        <f t="shared" ref="V5:AA5" si="1">SUM(V6:V499)</f>
        <v>7533.0217999999977</v>
      </c>
      <c r="W5" s="4">
        <f t="shared" si="1"/>
        <v>7883.8584000000001</v>
      </c>
      <c r="X5" s="4">
        <f t="shared" si="1"/>
        <v>7549.9497999999967</v>
      </c>
      <c r="Y5" s="4">
        <f t="shared" si="1"/>
        <v>7456.5888000000014</v>
      </c>
      <c r="Z5" s="4">
        <f t="shared" si="1"/>
        <v>7017.4141999999993</v>
      </c>
      <c r="AA5" s="4">
        <f t="shared" si="1"/>
        <v>6431.7293999999993</v>
      </c>
      <c r="AB5" s="1"/>
      <c r="AC5" s="4">
        <f>SUM(AC6:AC499)</f>
        <v>8431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1295.336</v>
      </c>
      <c r="D6" s="1">
        <v>728.66899999999998</v>
      </c>
      <c r="E6" s="1">
        <v>601.95500000000004</v>
      </c>
      <c r="F6" s="1">
        <v>1212.287</v>
      </c>
      <c r="G6" s="6">
        <v>1</v>
      </c>
      <c r="H6" s="1">
        <v>50</v>
      </c>
      <c r="I6" s="1" t="s">
        <v>33</v>
      </c>
      <c r="J6" s="1">
        <v>582.95000000000005</v>
      </c>
      <c r="K6" s="1">
        <f t="shared" ref="K6:K37" si="2">E6-J6</f>
        <v>19.004999999999995</v>
      </c>
      <c r="L6" s="1"/>
      <c r="M6" s="1"/>
      <c r="N6" s="1">
        <v>0</v>
      </c>
      <c r="O6" s="1">
        <f>E6/5</f>
        <v>120.39100000000001</v>
      </c>
      <c r="P6" s="5">
        <f>12*O6-N6-F6</f>
        <v>232.40499999999997</v>
      </c>
      <c r="Q6" s="5">
        <f>P6</f>
        <v>232.40499999999997</v>
      </c>
      <c r="R6" s="5"/>
      <c r="S6" s="1"/>
      <c r="T6" s="1">
        <f>(F6+N6+Q6)/O6</f>
        <v>12</v>
      </c>
      <c r="U6" s="1">
        <f>(F6+N6)/O6</f>
        <v>10.069581613243514</v>
      </c>
      <c r="V6" s="1">
        <v>117.9872</v>
      </c>
      <c r="W6" s="1">
        <v>148.9846</v>
      </c>
      <c r="X6" s="1">
        <v>139.28280000000001</v>
      </c>
      <c r="Y6" s="1">
        <v>162.7672</v>
      </c>
      <c r="Z6" s="1">
        <v>178.17619999999999</v>
      </c>
      <c r="AA6" s="1">
        <v>135.37819999999999</v>
      </c>
      <c r="AB6" s="1"/>
      <c r="AC6" s="1">
        <f>ROUND(Q6*G6,0)</f>
        <v>232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33.438000000000002</v>
      </c>
      <c r="D7" s="1">
        <v>29.568000000000001</v>
      </c>
      <c r="E7" s="1">
        <v>30.239000000000001</v>
      </c>
      <c r="F7" s="1">
        <v>31.974</v>
      </c>
      <c r="G7" s="6">
        <v>1</v>
      </c>
      <c r="H7" s="1">
        <v>30</v>
      </c>
      <c r="I7" s="1" t="s">
        <v>35</v>
      </c>
      <c r="J7" s="1">
        <v>30.9</v>
      </c>
      <c r="K7" s="1">
        <f t="shared" si="2"/>
        <v>-0.66099999999999781</v>
      </c>
      <c r="L7" s="1"/>
      <c r="M7" s="1"/>
      <c r="N7" s="1">
        <v>20</v>
      </c>
      <c r="O7" s="1">
        <f t="shared" ref="O7:O69" si="3">E7/5</f>
        <v>6.0478000000000005</v>
      </c>
      <c r="P7" s="5">
        <f t="shared" ref="P7:P9" si="4">12*O7-N7-F7</f>
        <v>20.599599999999999</v>
      </c>
      <c r="Q7" s="5">
        <f t="shared" ref="Q7:Q10" si="5">P7</f>
        <v>20.599599999999999</v>
      </c>
      <c r="R7" s="5"/>
      <c r="S7" s="1"/>
      <c r="T7" s="1">
        <f t="shared" ref="T7:T10" si="6">(F7+N7+Q7)/O7</f>
        <v>11.999999999999998</v>
      </c>
      <c r="U7" s="1">
        <f t="shared" ref="U7:U69" si="7">(F7+N7)/O7</f>
        <v>8.593868844869208</v>
      </c>
      <c r="V7" s="1">
        <v>4.4101999999999997</v>
      </c>
      <c r="W7" s="1">
        <v>1.006</v>
      </c>
      <c r="X7" s="1">
        <v>1.5029999999999999</v>
      </c>
      <c r="Y7" s="1">
        <v>5.1524000000000001</v>
      </c>
      <c r="Z7" s="1">
        <v>5.6802000000000001</v>
      </c>
      <c r="AA7" s="1">
        <v>1.0247999999999999</v>
      </c>
      <c r="AB7" s="1"/>
      <c r="AC7" s="1">
        <f t="shared" ref="AC7:AC10" si="8">ROUND(Q7*G7,0)</f>
        <v>21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409.03100000000001</v>
      </c>
      <c r="D8" s="1">
        <v>504.89</v>
      </c>
      <c r="E8" s="1">
        <v>292.47699999999998</v>
      </c>
      <c r="F8" s="1">
        <v>529.74599999999998</v>
      </c>
      <c r="G8" s="6">
        <v>1</v>
      </c>
      <c r="H8" s="1">
        <v>45</v>
      </c>
      <c r="I8" s="1" t="s">
        <v>33</v>
      </c>
      <c r="J8" s="1">
        <v>266.97000000000003</v>
      </c>
      <c r="K8" s="1">
        <f t="shared" si="2"/>
        <v>25.506999999999948</v>
      </c>
      <c r="L8" s="1"/>
      <c r="M8" s="1"/>
      <c r="N8" s="1">
        <v>120.7380000000002</v>
      </c>
      <c r="O8" s="1">
        <f t="shared" si="3"/>
        <v>58.495399999999997</v>
      </c>
      <c r="P8" s="5">
        <f t="shared" si="4"/>
        <v>51.460799999999836</v>
      </c>
      <c r="Q8" s="5">
        <f t="shared" si="5"/>
        <v>51.460799999999836</v>
      </c>
      <c r="R8" s="5"/>
      <c r="S8" s="1"/>
      <c r="T8" s="1">
        <f t="shared" si="6"/>
        <v>12</v>
      </c>
      <c r="U8" s="1">
        <f t="shared" si="7"/>
        <v>11.120259028915097</v>
      </c>
      <c r="V8" s="1">
        <v>63.941400000000002</v>
      </c>
      <c r="W8" s="1">
        <v>67.137199999999993</v>
      </c>
      <c r="X8" s="1">
        <v>65.179000000000002</v>
      </c>
      <c r="Y8" s="1">
        <v>71.070799999999991</v>
      </c>
      <c r="Z8" s="1">
        <v>65.633399999999995</v>
      </c>
      <c r="AA8" s="1">
        <v>46.896799999999999</v>
      </c>
      <c r="AB8" s="1"/>
      <c r="AC8" s="1">
        <f t="shared" si="8"/>
        <v>51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552.47699999999998</v>
      </c>
      <c r="D9" s="1">
        <v>598.55399999999997</v>
      </c>
      <c r="E9" s="1">
        <v>378.029</v>
      </c>
      <c r="F9" s="1">
        <v>656.25900000000001</v>
      </c>
      <c r="G9" s="6">
        <v>1</v>
      </c>
      <c r="H9" s="1">
        <v>45</v>
      </c>
      <c r="I9" s="1" t="s">
        <v>33</v>
      </c>
      <c r="J9" s="1">
        <v>348.2</v>
      </c>
      <c r="K9" s="1">
        <f t="shared" si="2"/>
        <v>29.829000000000008</v>
      </c>
      <c r="L9" s="1"/>
      <c r="M9" s="1"/>
      <c r="N9" s="1">
        <v>196.03860000000009</v>
      </c>
      <c r="O9" s="1">
        <f t="shared" si="3"/>
        <v>75.605800000000002</v>
      </c>
      <c r="P9" s="5">
        <f t="shared" si="4"/>
        <v>54.97199999999998</v>
      </c>
      <c r="Q9" s="5">
        <f t="shared" si="5"/>
        <v>54.97199999999998</v>
      </c>
      <c r="R9" s="5"/>
      <c r="S9" s="1"/>
      <c r="T9" s="1">
        <f t="shared" si="6"/>
        <v>12</v>
      </c>
      <c r="U9" s="1">
        <f t="shared" si="7"/>
        <v>11.272912924669802</v>
      </c>
      <c r="V9" s="1">
        <v>83.432400000000001</v>
      </c>
      <c r="W9" s="1">
        <v>83.796199999999999</v>
      </c>
      <c r="X9" s="1">
        <v>82.392600000000002</v>
      </c>
      <c r="Y9" s="1">
        <v>97.251199999999997</v>
      </c>
      <c r="Z9" s="1">
        <v>86.72999999999999</v>
      </c>
      <c r="AA9" s="1">
        <v>77.259600000000006</v>
      </c>
      <c r="AB9" s="1"/>
      <c r="AC9" s="1">
        <f t="shared" si="8"/>
        <v>55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292.53199999999998</v>
      </c>
      <c r="D10" s="1">
        <v>644.13300000000004</v>
      </c>
      <c r="E10" s="1">
        <v>168.71899999999999</v>
      </c>
      <c r="F10" s="1">
        <v>645.63199999999995</v>
      </c>
      <c r="G10" s="6">
        <v>1</v>
      </c>
      <c r="H10" s="1">
        <v>40</v>
      </c>
      <c r="I10" s="1" t="s">
        <v>33</v>
      </c>
      <c r="J10" s="1">
        <v>173.7</v>
      </c>
      <c r="K10" s="1">
        <f t="shared" si="2"/>
        <v>-4.9809999999999945</v>
      </c>
      <c r="L10" s="1"/>
      <c r="M10" s="1"/>
      <c r="N10" s="1">
        <v>0</v>
      </c>
      <c r="O10" s="1">
        <f t="shared" si="3"/>
        <v>33.7438</v>
      </c>
      <c r="P10" s="5"/>
      <c r="Q10" s="5">
        <f t="shared" si="5"/>
        <v>0</v>
      </c>
      <c r="R10" s="5"/>
      <c r="S10" s="1"/>
      <c r="T10" s="1">
        <f t="shared" si="6"/>
        <v>19.133351904646187</v>
      </c>
      <c r="U10" s="1">
        <f t="shared" si="7"/>
        <v>19.133351904646187</v>
      </c>
      <c r="V10" s="1">
        <v>49.324800000000003</v>
      </c>
      <c r="W10" s="1">
        <v>65.7624</v>
      </c>
      <c r="X10" s="1">
        <v>59.635800000000003</v>
      </c>
      <c r="Y10" s="1">
        <v>61.137199999999993</v>
      </c>
      <c r="Z10" s="1">
        <v>52.661800000000007</v>
      </c>
      <c r="AA10" s="1">
        <v>38.446399999999997</v>
      </c>
      <c r="AB10" s="1"/>
      <c r="AC10" s="1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39</v>
      </c>
      <c r="B11" s="10" t="s">
        <v>40</v>
      </c>
      <c r="C11" s="10">
        <v>18</v>
      </c>
      <c r="D11" s="10"/>
      <c r="E11" s="10">
        <v>-1</v>
      </c>
      <c r="F11" s="10">
        <v>16</v>
      </c>
      <c r="G11" s="11">
        <v>0</v>
      </c>
      <c r="H11" s="10">
        <v>31</v>
      </c>
      <c r="I11" s="10" t="s">
        <v>41</v>
      </c>
      <c r="J11" s="10">
        <v>54</v>
      </c>
      <c r="K11" s="10">
        <f t="shared" si="2"/>
        <v>-55</v>
      </c>
      <c r="L11" s="10"/>
      <c r="M11" s="10"/>
      <c r="N11" s="10"/>
      <c r="O11" s="10">
        <f t="shared" si="3"/>
        <v>-0.2</v>
      </c>
      <c r="P11" s="12"/>
      <c r="Q11" s="12"/>
      <c r="R11" s="12"/>
      <c r="S11" s="10"/>
      <c r="T11" s="10">
        <f t="shared" ref="T11:T69" si="9">(F11+N11+P11)/O11</f>
        <v>-80</v>
      </c>
      <c r="U11" s="10">
        <f t="shared" si="7"/>
        <v>-80</v>
      </c>
      <c r="V11" s="10">
        <v>-0.8</v>
      </c>
      <c r="W11" s="10">
        <v>-0.6</v>
      </c>
      <c r="X11" s="10">
        <v>0.4</v>
      </c>
      <c r="Y11" s="10">
        <v>5.8</v>
      </c>
      <c r="Z11" s="10">
        <v>7.6</v>
      </c>
      <c r="AA11" s="10">
        <v>10</v>
      </c>
      <c r="AB11" s="13" t="s">
        <v>42</v>
      </c>
      <c r="AC11" s="10">
        <f t="shared" ref="AC11:AC31" si="10">ROUND(P11*G11,0)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40</v>
      </c>
      <c r="C12" s="1">
        <v>214</v>
      </c>
      <c r="D12" s="1">
        <v>302</v>
      </c>
      <c r="E12" s="1">
        <v>209</v>
      </c>
      <c r="F12" s="1">
        <v>258</v>
      </c>
      <c r="G12" s="6">
        <v>0.45</v>
      </c>
      <c r="H12" s="1">
        <v>45</v>
      </c>
      <c r="I12" s="1" t="s">
        <v>33</v>
      </c>
      <c r="J12" s="1">
        <v>213</v>
      </c>
      <c r="K12" s="1">
        <f t="shared" si="2"/>
        <v>-4</v>
      </c>
      <c r="L12" s="1"/>
      <c r="M12" s="1"/>
      <c r="N12" s="1">
        <v>91.799999999999955</v>
      </c>
      <c r="O12" s="1">
        <f t="shared" si="3"/>
        <v>41.8</v>
      </c>
      <c r="P12" s="5">
        <f t="shared" ref="P12:P13" si="11">12*O12-N12-F12</f>
        <v>151.80000000000001</v>
      </c>
      <c r="Q12" s="5">
        <f t="shared" ref="Q12:Q15" si="12">P12</f>
        <v>151.80000000000001</v>
      </c>
      <c r="R12" s="5"/>
      <c r="S12" s="1"/>
      <c r="T12" s="1">
        <f t="shared" ref="T12:T15" si="13">(F12+N12+Q12)/O12</f>
        <v>12</v>
      </c>
      <c r="U12" s="1">
        <f t="shared" si="7"/>
        <v>8.3684210526315788</v>
      </c>
      <c r="V12" s="1">
        <v>37.4</v>
      </c>
      <c r="W12" s="1">
        <v>37.200000000000003</v>
      </c>
      <c r="X12" s="1">
        <v>42.8</v>
      </c>
      <c r="Y12" s="1">
        <v>39.874400000000001</v>
      </c>
      <c r="Z12" s="1">
        <v>38.874400000000001</v>
      </c>
      <c r="AA12" s="1">
        <v>39</v>
      </c>
      <c r="AB12" s="1"/>
      <c r="AC12" s="1">
        <f t="shared" ref="AC12:AC15" si="14">ROUND(Q12*G12,0)</f>
        <v>68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40</v>
      </c>
      <c r="C13" s="1">
        <v>300</v>
      </c>
      <c r="D13" s="1">
        <v>450</v>
      </c>
      <c r="E13" s="1">
        <v>289</v>
      </c>
      <c r="F13" s="1">
        <v>392</v>
      </c>
      <c r="G13" s="6">
        <v>0.45</v>
      </c>
      <c r="H13" s="1">
        <v>45</v>
      </c>
      <c r="I13" s="1" t="s">
        <v>33</v>
      </c>
      <c r="J13" s="1">
        <v>285</v>
      </c>
      <c r="K13" s="1">
        <f t="shared" si="2"/>
        <v>4</v>
      </c>
      <c r="L13" s="1"/>
      <c r="M13" s="1"/>
      <c r="N13" s="1">
        <v>168.40000000000009</v>
      </c>
      <c r="O13" s="1">
        <f t="shared" si="3"/>
        <v>57.8</v>
      </c>
      <c r="P13" s="5">
        <f t="shared" si="11"/>
        <v>133.19999999999982</v>
      </c>
      <c r="Q13" s="5">
        <f t="shared" si="12"/>
        <v>133.19999999999982</v>
      </c>
      <c r="R13" s="5"/>
      <c r="S13" s="1"/>
      <c r="T13" s="1">
        <f t="shared" si="13"/>
        <v>11.999999999999998</v>
      </c>
      <c r="U13" s="1">
        <f t="shared" si="7"/>
        <v>9.6955017301038087</v>
      </c>
      <c r="V13" s="1">
        <v>57</v>
      </c>
      <c r="W13" s="1">
        <v>53.4</v>
      </c>
      <c r="X13" s="1">
        <v>54.2</v>
      </c>
      <c r="Y13" s="1">
        <v>52.874600000000001</v>
      </c>
      <c r="Z13" s="1">
        <v>51.674599999999998</v>
      </c>
      <c r="AA13" s="1">
        <v>46.2</v>
      </c>
      <c r="AB13" s="1"/>
      <c r="AC13" s="1">
        <f t="shared" si="14"/>
        <v>60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40</v>
      </c>
      <c r="C14" s="1">
        <v>117</v>
      </c>
      <c r="D14" s="1">
        <v>150</v>
      </c>
      <c r="E14" s="1">
        <v>69</v>
      </c>
      <c r="F14" s="1">
        <v>136</v>
      </c>
      <c r="G14" s="6">
        <v>0.17</v>
      </c>
      <c r="H14" s="1">
        <v>180</v>
      </c>
      <c r="I14" s="1" t="s">
        <v>33</v>
      </c>
      <c r="J14" s="1">
        <v>70</v>
      </c>
      <c r="K14" s="1">
        <f t="shared" si="2"/>
        <v>-1</v>
      </c>
      <c r="L14" s="1"/>
      <c r="M14" s="1"/>
      <c r="N14" s="1">
        <v>22.400000000000009</v>
      </c>
      <c r="O14" s="1">
        <f t="shared" si="3"/>
        <v>13.8</v>
      </c>
      <c r="P14" s="5">
        <v>10</v>
      </c>
      <c r="Q14" s="5">
        <f t="shared" si="12"/>
        <v>10</v>
      </c>
      <c r="R14" s="5"/>
      <c r="S14" s="1"/>
      <c r="T14" s="1">
        <f t="shared" si="13"/>
        <v>12.202898550724637</v>
      </c>
      <c r="U14" s="1">
        <f t="shared" si="7"/>
        <v>11.478260869565217</v>
      </c>
      <c r="V14" s="1">
        <v>18</v>
      </c>
      <c r="W14" s="1">
        <v>17.2</v>
      </c>
      <c r="X14" s="1">
        <v>19</v>
      </c>
      <c r="Y14" s="1">
        <v>20.2</v>
      </c>
      <c r="Z14" s="1">
        <v>17.600000000000001</v>
      </c>
      <c r="AA14" s="1">
        <v>15.4</v>
      </c>
      <c r="AB14" s="1"/>
      <c r="AC14" s="1">
        <f t="shared" si="14"/>
        <v>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119</v>
      </c>
      <c r="D15" s="1"/>
      <c r="E15" s="1">
        <v>4</v>
      </c>
      <c r="F15" s="1">
        <v>114</v>
      </c>
      <c r="G15" s="6">
        <v>0.45</v>
      </c>
      <c r="H15" s="1">
        <v>50</v>
      </c>
      <c r="I15" s="1" t="s">
        <v>33</v>
      </c>
      <c r="J15" s="1">
        <v>10</v>
      </c>
      <c r="K15" s="1">
        <f t="shared" si="2"/>
        <v>-6</v>
      </c>
      <c r="L15" s="1"/>
      <c r="M15" s="1"/>
      <c r="N15" s="1">
        <v>0</v>
      </c>
      <c r="O15" s="1">
        <f t="shared" si="3"/>
        <v>0.8</v>
      </c>
      <c r="P15" s="5"/>
      <c r="Q15" s="5">
        <f t="shared" si="12"/>
        <v>0</v>
      </c>
      <c r="R15" s="5"/>
      <c r="S15" s="1"/>
      <c r="T15" s="1">
        <f t="shared" si="13"/>
        <v>142.5</v>
      </c>
      <c r="U15" s="1">
        <f t="shared" si="7"/>
        <v>142.5</v>
      </c>
      <c r="V15" s="1">
        <v>2.2000000000000002</v>
      </c>
      <c r="W15" s="1">
        <v>1</v>
      </c>
      <c r="X15" s="1">
        <v>0.8</v>
      </c>
      <c r="Y15" s="1">
        <v>2.8</v>
      </c>
      <c r="Z15" s="1">
        <v>3</v>
      </c>
      <c r="AA15" s="1">
        <v>4</v>
      </c>
      <c r="AB15" s="19" t="s">
        <v>163</v>
      </c>
      <c r="AC15" s="1">
        <f t="shared" si="14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47</v>
      </c>
      <c r="B16" s="10" t="s">
        <v>40</v>
      </c>
      <c r="C16" s="10">
        <v>47</v>
      </c>
      <c r="D16" s="10"/>
      <c r="E16" s="10">
        <v>28</v>
      </c>
      <c r="F16" s="10">
        <v>17</v>
      </c>
      <c r="G16" s="11">
        <v>0</v>
      </c>
      <c r="H16" s="10">
        <v>55</v>
      </c>
      <c r="I16" s="10" t="s">
        <v>41</v>
      </c>
      <c r="J16" s="10">
        <v>28</v>
      </c>
      <c r="K16" s="10">
        <f t="shared" si="2"/>
        <v>0</v>
      </c>
      <c r="L16" s="10"/>
      <c r="M16" s="10"/>
      <c r="N16" s="10"/>
      <c r="O16" s="10">
        <f t="shared" si="3"/>
        <v>5.6</v>
      </c>
      <c r="P16" s="12"/>
      <c r="Q16" s="12"/>
      <c r="R16" s="12"/>
      <c r="S16" s="10"/>
      <c r="T16" s="10">
        <f t="shared" si="9"/>
        <v>3.035714285714286</v>
      </c>
      <c r="U16" s="10">
        <f t="shared" si="7"/>
        <v>3.035714285714286</v>
      </c>
      <c r="V16" s="10">
        <v>4.8</v>
      </c>
      <c r="W16" s="10">
        <v>3.6</v>
      </c>
      <c r="X16" s="10">
        <v>3.6</v>
      </c>
      <c r="Y16" s="10">
        <v>2</v>
      </c>
      <c r="Z16" s="10">
        <v>2</v>
      </c>
      <c r="AA16" s="10">
        <v>2.8</v>
      </c>
      <c r="AB16" s="10"/>
      <c r="AC16" s="10">
        <f t="shared" si="10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48</v>
      </c>
      <c r="B17" s="10" t="s">
        <v>40</v>
      </c>
      <c r="C17" s="10">
        <v>139</v>
      </c>
      <c r="D17" s="10"/>
      <c r="E17" s="10">
        <v>1</v>
      </c>
      <c r="F17" s="10"/>
      <c r="G17" s="11">
        <v>0</v>
      </c>
      <c r="H17" s="10">
        <v>55</v>
      </c>
      <c r="I17" s="10" t="s">
        <v>41</v>
      </c>
      <c r="J17" s="10">
        <v>3</v>
      </c>
      <c r="K17" s="10">
        <f t="shared" si="2"/>
        <v>-2</v>
      </c>
      <c r="L17" s="10"/>
      <c r="M17" s="10"/>
      <c r="N17" s="10"/>
      <c r="O17" s="10">
        <f t="shared" si="3"/>
        <v>0.2</v>
      </c>
      <c r="P17" s="12"/>
      <c r="Q17" s="12"/>
      <c r="R17" s="12"/>
      <c r="S17" s="10"/>
      <c r="T17" s="10">
        <f t="shared" si="9"/>
        <v>0</v>
      </c>
      <c r="U17" s="10">
        <f t="shared" si="7"/>
        <v>0</v>
      </c>
      <c r="V17" s="10">
        <v>0.4</v>
      </c>
      <c r="W17" s="10">
        <v>-0.4</v>
      </c>
      <c r="X17" s="10">
        <v>-0.6</v>
      </c>
      <c r="Y17" s="10">
        <v>0</v>
      </c>
      <c r="Z17" s="10">
        <v>0</v>
      </c>
      <c r="AA17" s="10">
        <v>0</v>
      </c>
      <c r="AB17" s="10"/>
      <c r="AC17" s="10">
        <f t="shared" si="10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40</v>
      </c>
      <c r="C18" s="1">
        <v>64</v>
      </c>
      <c r="D18" s="1">
        <v>192</v>
      </c>
      <c r="E18" s="1">
        <v>140</v>
      </c>
      <c r="F18" s="1">
        <v>56</v>
      </c>
      <c r="G18" s="6">
        <v>0.3</v>
      </c>
      <c r="H18" s="1">
        <v>40</v>
      </c>
      <c r="I18" s="1" t="s">
        <v>33</v>
      </c>
      <c r="J18" s="1">
        <v>148</v>
      </c>
      <c r="K18" s="1">
        <f t="shared" si="2"/>
        <v>-8</v>
      </c>
      <c r="L18" s="1"/>
      <c r="M18" s="1"/>
      <c r="N18" s="1">
        <v>101.6</v>
      </c>
      <c r="O18" s="1">
        <f t="shared" si="3"/>
        <v>28</v>
      </c>
      <c r="P18" s="5">
        <f t="shared" ref="P18:P19" si="15">12*O18-N18-F18</f>
        <v>178.4</v>
      </c>
      <c r="Q18" s="5">
        <f t="shared" ref="Q18:Q19" si="16">P18</f>
        <v>178.4</v>
      </c>
      <c r="R18" s="5"/>
      <c r="S18" s="1"/>
      <c r="T18" s="1">
        <f t="shared" ref="T18:T19" si="17">(F18+N18+Q18)/O18</f>
        <v>12</v>
      </c>
      <c r="U18" s="1">
        <f t="shared" si="7"/>
        <v>5.6285714285714281</v>
      </c>
      <c r="V18" s="1">
        <v>22</v>
      </c>
      <c r="W18" s="1">
        <v>15.8</v>
      </c>
      <c r="X18" s="1">
        <v>18.8</v>
      </c>
      <c r="Y18" s="1">
        <v>19.600000000000001</v>
      </c>
      <c r="Z18" s="1">
        <v>15.4</v>
      </c>
      <c r="AA18" s="1">
        <v>16.2</v>
      </c>
      <c r="AB18" s="1"/>
      <c r="AC18" s="1">
        <f t="shared" ref="AC18:AC19" si="18">ROUND(Q18*G18,0)</f>
        <v>54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40</v>
      </c>
      <c r="C19" s="1">
        <v>161</v>
      </c>
      <c r="D19" s="1">
        <v>78</v>
      </c>
      <c r="E19" s="1">
        <v>154</v>
      </c>
      <c r="F19" s="1">
        <v>15</v>
      </c>
      <c r="G19" s="6">
        <v>0.4</v>
      </c>
      <c r="H19" s="1">
        <v>50</v>
      </c>
      <c r="I19" s="1" t="s">
        <v>33</v>
      </c>
      <c r="J19" s="1">
        <v>111</v>
      </c>
      <c r="K19" s="1">
        <f t="shared" si="2"/>
        <v>43</v>
      </c>
      <c r="L19" s="1"/>
      <c r="M19" s="1"/>
      <c r="N19" s="1">
        <v>193</v>
      </c>
      <c r="O19" s="1">
        <f t="shared" si="3"/>
        <v>30.8</v>
      </c>
      <c r="P19" s="5">
        <f t="shared" si="15"/>
        <v>161.60000000000002</v>
      </c>
      <c r="Q19" s="5">
        <f t="shared" si="16"/>
        <v>161.60000000000002</v>
      </c>
      <c r="R19" s="5"/>
      <c r="S19" s="1"/>
      <c r="T19" s="1">
        <f t="shared" si="17"/>
        <v>12</v>
      </c>
      <c r="U19" s="1">
        <f t="shared" si="7"/>
        <v>6.7532467532467528</v>
      </c>
      <c r="V19" s="1">
        <v>36</v>
      </c>
      <c r="W19" s="1">
        <v>14</v>
      </c>
      <c r="X19" s="1">
        <v>9.6</v>
      </c>
      <c r="Y19" s="1">
        <v>19.753</v>
      </c>
      <c r="Z19" s="1">
        <v>19.753</v>
      </c>
      <c r="AA19" s="1">
        <v>13.4</v>
      </c>
      <c r="AB19" s="1"/>
      <c r="AC19" s="1">
        <f t="shared" si="18"/>
        <v>65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51</v>
      </c>
      <c r="B20" s="10" t="s">
        <v>40</v>
      </c>
      <c r="C20" s="10">
        <v>75</v>
      </c>
      <c r="D20" s="10"/>
      <c r="E20" s="10"/>
      <c r="F20" s="10">
        <v>-1</v>
      </c>
      <c r="G20" s="11">
        <v>0</v>
      </c>
      <c r="H20" s="10">
        <v>40</v>
      </c>
      <c r="I20" s="10" t="s">
        <v>41</v>
      </c>
      <c r="J20" s="10">
        <v>138</v>
      </c>
      <c r="K20" s="10">
        <f t="shared" si="2"/>
        <v>-138</v>
      </c>
      <c r="L20" s="10"/>
      <c r="M20" s="10"/>
      <c r="N20" s="10"/>
      <c r="O20" s="10">
        <f t="shared" si="3"/>
        <v>0</v>
      </c>
      <c r="P20" s="12"/>
      <c r="Q20" s="12"/>
      <c r="R20" s="12"/>
      <c r="S20" s="10"/>
      <c r="T20" s="10" t="e">
        <f t="shared" si="9"/>
        <v>#DIV/0!</v>
      </c>
      <c r="U20" s="10" t="e">
        <f t="shared" si="7"/>
        <v>#DIV/0!</v>
      </c>
      <c r="V20" s="10">
        <v>14.6</v>
      </c>
      <c r="W20" s="10">
        <v>25.4</v>
      </c>
      <c r="X20" s="10">
        <v>35.799999999999997</v>
      </c>
      <c r="Y20" s="10">
        <v>32</v>
      </c>
      <c r="Z20" s="10">
        <v>22.4</v>
      </c>
      <c r="AA20" s="10">
        <v>21</v>
      </c>
      <c r="AB20" s="10" t="s">
        <v>52</v>
      </c>
      <c r="AC20" s="10">
        <f t="shared" si="10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40</v>
      </c>
      <c r="C21" s="1">
        <v>189</v>
      </c>
      <c r="D21" s="1">
        <v>300</v>
      </c>
      <c r="E21" s="1">
        <v>187</v>
      </c>
      <c r="F21" s="1">
        <v>216</v>
      </c>
      <c r="G21" s="6">
        <v>0.17</v>
      </c>
      <c r="H21" s="1">
        <v>120</v>
      </c>
      <c r="I21" s="1" t="s">
        <v>33</v>
      </c>
      <c r="J21" s="1">
        <v>172</v>
      </c>
      <c r="K21" s="1">
        <f t="shared" si="2"/>
        <v>15</v>
      </c>
      <c r="L21" s="1"/>
      <c r="M21" s="1"/>
      <c r="N21" s="1">
        <v>133.1999999999999</v>
      </c>
      <c r="O21" s="1">
        <f t="shared" si="3"/>
        <v>37.4</v>
      </c>
      <c r="P21" s="5">
        <f>12*O21-N21-F21</f>
        <v>99.600000000000023</v>
      </c>
      <c r="Q21" s="5">
        <f>P21</f>
        <v>99.600000000000023</v>
      </c>
      <c r="R21" s="5"/>
      <c r="S21" s="1"/>
      <c r="T21" s="1">
        <f>(F21+N21+Q21)/O21</f>
        <v>12</v>
      </c>
      <c r="U21" s="1">
        <f t="shared" si="7"/>
        <v>9.3368983957219243</v>
      </c>
      <c r="V21" s="1">
        <v>38.799999999999997</v>
      </c>
      <c r="W21" s="1">
        <v>32.6</v>
      </c>
      <c r="X21" s="1">
        <v>35.4</v>
      </c>
      <c r="Y21" s="1">
        <v>38</v>
      </c>
      <c r="Z21" s="1">
        <v>32.4</v>
      </c>
      <c r="AA21" s="1">
        <v>26</v>
      </c>
      <c r="AB21" s="1"/>
      <c r="AC21" s="1">
        <f>ROUND(Q21*G21,0)</f>
        <v>17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54</v>
      </c>
      <c r="B22" s="10" t="s">
        <v>40</v>
      </c>
      <c r="C22" s="10">
        <v>26</v>
      </c>
      <c r="D22" s="10"/>
      <c r="E22" s="10">
        <v>-1</v>
      </c>
      <c r="F22" s="10"/>
      <c r="G22" s="11">
        <v>0</v>
      </c>
      <c r="H22" s="10">
        <v>40</v>
      </c>
      <c r="I22" s="10" t="s">
        <v>41</v>
      </c>
      <c r="J22" s="10">
        <v>2</v>
      </c>
      <c r="K22" s="10">
        <f t="shared" si="2"/>
        <v>-3</v>
      </c>
      <c r="L22" s="10"/>
      <c r="M22" s="10"/>
      <c r="N22" s="10"/>
      <c r="O22" s="10">
        <f t="shared" si="3"/>
        <v>-0.2</v>
      </c>
      <c r="P22" s="12"/>
      <c r="Q22" s="12"/>
      <c r="R22" s="12"/>
      <c r="S22" s="10"/>
      <c r="T22" s="10">
        <f t="shared" si="9"/>
        <v>0</v>
      </c>
      <c r="U22" s="10">
        <f t="shared" si="7"/>
        <v>0</v>
      </c>
      <c r="V22" s="10">
        <v>-0.2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 t="s">
        <v>42</v>
      </c>
      <c r="AC22" s="10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55</v>
      </c>
      <c r="B23" s="10" t="s">
        <v>40</v>
      </c>
      <c r="C23" s="10">
        <v>18</v>
      </c>
      <c r="D23" s="10"/>
      <c r="E23" s="18">
        <v>3</v>
      </c>
      <c r="F23" s="18">
        <v>10</v>
      </c>
      <c r="G23" s="11">
        <v>0</v>
      </c>
      <c r="H23" s="10" t="e">
        <v>#N/A</v>
      </c>
      <c r="I23" s="10" t="s">
        <v>41</v>
      </c>
      <c r="J23" s="10">
        <v>6</v>
      </c>
      <c r="K23" s="10">
        <f t="shared" si="2"/>
        <v>-3</v>
      </c>
      <c r="L23" s="10"/>
      <c r="M23" s="10"/>
      <c r="N23" s="10"/>
      <c r="O23" s="10">
        <f t="shared" si="3"/>
        <v>0.6</v>
      </c>
      <c r="P23" s="12"/>
      <c r="Q23" s="12"/>
      <c r="R23" s="12"/>
      <c r="S23" s="10"/>
      <c r="T23" s="10">
        <f t="shared" si="9"/>
        <v>16.666666666666668</v>
      </c>
      <c r="U23" s="10">
        <f t="shared" si="7"/>
        <v>16.666666666666668</v>
      </c>
      <c r="V23" s="10">
        <v>0.2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9" t="s">
        <v>162</v>
      </c>
      <c r="AC23" s="10">
        <f t="shared" si="10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56</v>
      </c>
      <c r="B24" s="10" t="s">
        <v>40</v>
      </c>
      <c r="C24" s="10">
        <v>12</v>
      </c>
      <c r="D24" s="10"/>
      <c r="E24" s="10">
        <v>2</v>
      </c>
      <c r="F24" s="10">
        <v>-2</v>
      </c>
      <c r="G24" s="11">
        <v>0</v>
      </c>
      <c r="H24" s="10" t="e">
        <v>#N/A</v>
      </c>
      <c r="I24" s="10" t="s">
        <v>41</v>
      </c>
      <c r="J24" s="10">
        <v>2</v>
      </c>
      <c r="K24" s="10">
        <f t="shared" si="2"/>
        <v>0</v>
      </c>
      <c r="L24" s="10"/>
      <c r="M24" s="10"/>
      <c r="N24" s="10"/>
      <c r="O24" s="10">
        <f t="shared" si="3"/>
        <v>0.4</v>
      </c>
      <c r="P24" s="12"/>
      <c r="Q24" s="12"/>
      <c r="R24" s="12"/>
      <c r="S24" s="10"/>
      <c r="T24" s="10">
        <f t="shared" si="9"/>
        <v>-5</v>
      </c>
      <c r="U24" s="10">
        <f t="shared" si="7"/>
        <v>-5</v>
      </c>
      <c r="V24" s="10">
        <v>0.4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/>
      <c r="AC24" s="10">
        <f t="shared" si="10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57</v>
      </c>
      <c r="B25" s="10" t="s">
        <v>40</v>
      </c>
      <c r="C25" s="10">
        <v>41</v>
      </c>
      <c r="D25" s="10"/>
      <c r="E25" s="10"/>
      <c r="F25" s="10">
        <v>18</v>
      </c>
      <c r="G25" s="11">
        <v>0</v>
      </c>
      <c r="H25" s="10">
        <v>45</v>
      </c>
      <c r="I25" s="10" t="s">
        <v>41</v>
      </c>
      <c r="J25" s="10">
        <v>5</v>
      </c>
      <c r="K25" s="10">
        <f t="shared" si="2"/>
        <v>-5</v>
      </c>
      <c r="L25" s="10"/>
      <c r="M25" s="10"/>
      <c r="N25" s="10"/>
      <c r="O25" s="10">
        <f t="shared" si="3"/>
        <v>0</v>
      </c>
      <c r="P25" s="12"/>
      <c r="Q25" s="12"/>
      <c r="R25" s="12"/>
      <c r="S25" s="10"/>
      <c r="T25" s="10" t="e">
        <f t="shared" si="9"/>
        <v>#DIV/0!</v>
      </c>
      <c r="U25" s="10" t="e">
        <f t="shared" si="7"/>
        <v>#DIV/0!</v>
      </c>
      <c r="V25" s="10">
        <v>0.4</v>
      </c>
      <c r="W25" s="10">
        <v>0.6</v>
      </c>
      <c r="X25" s="10">
        <v>0.4</v>
      </c>
      <c r="Y25" s="10">
        <v>0.2</v>
      </c>
      <c r="Z25" s="10">
        <v>1.6</v>
      </c>
      <c r="AA25" s="10">
        <v>1.6</v>
      </c>
      <c r="AB25" s="13" t="s">
        <v>42</v>
      </c>
      <c r="AC25" s="10">
        <f t="shared" si="10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58</v>
      </c>
      <c r="B26" s="10" t="s">
        <v>40</v>
      </c>
      <c r="C26" s="10">
        <v>47</v>
      </c>
      <c r="D26" s="10"/>
      <c r="E26" s="10"/>
      <c r="F26" s="10">
        <v>47</v>
      </c>
      <c r="G26" s="11">
        <v>0</v>
      </c>
      <c r="H26" s="10">
        <v>45</v>
      </c>
      <c r="I26" s="10" t="s">
        <v>41</v>
      </c>
      <c r="J26" s="10">
        <v>5</v>
      </c>
      <c r="K26" s="10">
        <f t="shared" si="2"/>
        <v>-5</v>
      </c>
      <c r="L26" s="10"/>
      <c r="M26" s="10"/>
      <c r="N26" s="10"/>
      <c r="O26" s="10">
        <f t="shared" si="3"/>
        <v>0</v>
      </c>
      <c r="P26" s="12"/>
      <c r="Q26" s="12"/>
      <c r="R26" s="12"/>
      <c r="S26" s="10"/>
      <c r="T26" s="10" t="e">
        <f t="shared" si="9"/>
        <v>#DIV/0!</v>
      </c>
      <c r="U26" s="10" t="e">
        <f t="shared" si="7"/>
        <v>#DIV/0!</v>
      </c>
      <c r="V26" s="10">
        <v>-0.2</v>
      </c>
      <c r="W26" s="10">
        <v>-0.2</v>
      </c>
      <c r="X26" s="10">
        <v>0</v>
      </c>
      <c r="Y26" s="10">
        <v>0.8</v>
      </c>
      <c r="Z26" s="10">
        <v>0.8</v>
      </c>
      <c r="AA26" s="10">
        <v>0</v>
      </c>
      <c r="AB26" s="13" t="s">
        <v>42</v>
      </c>
      <c r="AC26" s="10">
        <f t="shared" si="10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40</v>
      </c>
      <c r="C27" s="1">
        <v>36</v>
      </c>
      <c r="D27" s="1">
        <v>209</v>
      </c>
      <c r="E27" s="1">
        <v>70</v>
      </c>
      <c r="F27" s="1">
        <v>148</v>
      </c>
      <c r="G27" s="6">
        <v>0.35</v>
      </c>
      <c r="H27" s="1">
        <v>45</v>
      </c>
      <c r="I27" s="1" t="s">
        <v>33</v>
      </c>
      <c r="J27" s="1">
        <v>76</v>
      </c>
      <c r="K27" s="1">
        <f t="shared" si="2"/>
        <v>-6</v>
      </c>
      <c r="L27" s="1"/>
      <c r="M27" s="1"/>
      <c r="N27" s="1">
        <v>0</v>
      </c>
      <c r="O27" s="1">
        <f t="shared" si="3"/>
        <v>14</v>
      </c>
      <c r="P27" s="5">
        <f t="shared" ref="P27:P30" si="19">12*O27-N27-F27</f>
        <v>20</v>
      </c>
      <c r="Q27" s="5">
        <f t="shared" ref="Q27:Q30" si="20">P27</f>
        <v>20</v>
      </c>
      <c r="R27" s="5"/>
      <c r="S27" s="1"/>
      <c r="T27" s="1">
        <f t="shared" ref="T27:T30" si="21">(F27+N27+Q27)/O27</f>
        <v>12</v>
      </c>
      <c r="U27" s="1">
        <f t="shared" si="7"/>
        <v>10.571428571428571</v>
      </c>
      <c r="V27" s="1">
        <v>14.2</v>
      </c>
      <c r="W27" s="1">
        <v>17.2</v>
      </c>
      <c r="X27" s="1">
        <v>16.2</v>
      </c>
      <c r="Y27" s="1">
        <v>11.4</v>
      </c>
      <c r="Z27" s="1">
        <v>10.4</v>
      </c>
      <c r="AA27" s="1">
        <v>11.6</v>
      </c>
      <c r="AB27" s="1"/>
      <c r="AC27" s="1">
        <f t="shared" ref="AC27:AC30" si="22">ROUND(Q27*G27,0)</f>
        <v>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40</v>
      </c>
      <c r="C28" s="1">
        <v>58</v>
      </c>
      <c r="D28" s="1">
        <v>72</v>
      </c>
      <c r="E28" s="1">
        <v>71</v>
      </c>
      <c r="F28" s="1">
        <v>45</v>
      </c>
      <c r="G28" s="6">
        <v>0.35</v>
      </c>
      <c r="H28" s="1">
        <v>45</v>
      </c>
      <c r="I28" s="1" t="s">
        <v>33</v>
      </c>
      <c r="J28" s="1">
        <v>72</v>
      </c>
      <c r="K28" s="1">
        <f t="shared" si="2"/>
        <v>-1</v>
      </c>
      <c r="L28" s="1"/>
      <c r="M28" s="1"/>
      <c r="N28" s="1">
        <v>92.6</v>
      </c>
      <c r="O28" s="1">
        <f t="shared" si="3"/>
        <v>14.2</v>
      </c>
      <c r="P28" s="5">
        <f t="shared" si="19"/>
        <v>32.799999999999983</v>
      </c>
      <c r="Q28" s="5">
        <f t="shared" si="20"/>
        <v>32.799999999999983</v>
      </c>
      <c r="R28" s="5"/>
      <c r="S28" s="1"/>
      <c r="T28" s="1">
        <f t="shared" si="21"/>
        <v>11.999999999999998</v>
      </c>
      <c r="U28" s="1">
        <f t="shared" si="7"/>
        <v>9.6901408450704221</v>
      </c>
      <c r="V28" s="1">
        <v>13.6</v>
      </c>
      <c r="W28" s="1">
        <v>2.4</v>
      </c>
      <c r="X28" s="1">
        <v>2.2000000000000002</v>
      </c>
      <c r="Y28" s="1">
        <v>11</v>
      </c>
      <c r="Z28" s="1">
        <v>9.6</v>
      </c>
      <c r="AA28" s="1">
        <v>3</v>
      </c>
      <c r="AB28" s="1"/>
      <c r="AC28" s="1">
        <f t="shared" si="22"/>
        <v>11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32</v>
      </c>
      <c r="C29" s="1">
        <v>779.904</v>
      </c>
      <c r="D29" s="1">
        <v>1694.81</v>
      </c>
      <c r="E29" s="1">
        <v>742.78700000000003</v>
      </c>
      <c r="F29" s="1">
        <v>1487.6389999999999</v>
      </c>
      <c r="G29" s="6">
        <v>1</v>
      </c>
      <c r="H29" s="1">
        <v>55</v>
      </c>
      <c r="I29" s="1" t="s">
        <v>33</v>
      </c>
      <c r="J29" s="1">
        <v>721.71</v>
      </c>
      <c r="K29" s="1">
        <f t="shared" si="2"/>
        <v>21.076999999999998</v>
      </c>
      <c r="L29" s="1"/>
      <c r="M29" s="1"/>
      <c r="N29" s="1">
        <v>222.00359999999961</v>
      </c>
      <c r="O29" s="1">
        <f t="shared" si="3"/>
        <v>148.5574</v>
      </c>
      <c r="P29" s="5">
        <f>12.4*O29-N29-F29</f>
        <v>132.46916000000056</v>
      </c>
      <c r="Q29" s="5">
        <f t="shared" si="20"/>
        <v>132.46916000000056</v>
      </c>
      <c r="R29" s="5"/>
      <c r="S29" s="1"/>
      <c r="T29" s="1">
        <f t="shared" si="21"/>
        <v>12.4</v>
      </c>
      <c r="U29" s="1">
        <f t="shared" si="7"/>
        <v>11.508296456453865</v>
      </c>
      <c r="V29" s="1">
        <v>167.87979999999999</v>
      </c>
      <c r="W29" s="1">
        <v>192.9128</v>
      </c>
      <c r="X29" s="1">
        <v>170.63</v>
      </c>
      <c r="Y29" s="1">
        <v>148.0292</v>
      </c>
      <c r="Z29" s="1">
        <v>146.6542</v>
      </c>
      <c r="AA29" s="1">
        <v>145.07</v>
      </c>
      <c r="AB29" s="1"/>
      <c r="AC29" s="1">
        <f t="shared" si="22"/>
        <v>132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32</v>
      </c>
      <c r="C30" s="1">
        <v>3076.386</v>
      </c>
      <c r="D30" s="1">
        <v>3305.723</v>
      </c>
      <c r="E30" s="1">
        <v>2336.8240000000001</v>
      </c>
      <c r="F30" s="1">
        <v>3429.8380000000002</v>
      </c>
      <c r="G30" s="6">
        <v>1</v>
      </c>
      <c r="H30" s="1">
        <v>50</v>
      </c>
      <c r="I30" s="1" t="s">
        <v>33</v>
      </c>
      <c r="J30" s="1">
        <v>2336.35</v>
      </c>
      <c r="K30" s="1">
        <f t="shared" si="2"/>
        <v>0.47400000000016007</v>
      </c>
      <c r="L30" s="1"/>
      <c r="M30" s="1"/>
      <c r="N30" s="1">
        <v>2243.4292000000019</v>
      </c>
      <c r="O30" s="1">
        <f t="shared" si="3"/>
        <v>467.3648</v>
      </c>
      <c r="P30" s="5">
        <f>13.4*O30-N30-F30</f>
        <v>589.42111999999815</v>
      </c>
      <c r="Q30" s="5">
        <f t="shared" si="20"/>
        <v>589.42111999999815</v>
      </c>
      <c r="R30" s="5"/>
      <c r="S30" s="1"/>
      <c r="T30" s="1">
        <f t="shared" si="21"/>
        <v>13.4</v>
      </c>
      <c r="U30" s="1">
        <f t="shared" si="7"/>
        <v>12.138841436068788</v>
      </c>
      <c r="V30" s="1">
        <v>509.22399999999999</v>
      </c>
      <c r="W30" s="1">
        <v>499.92099999999999</v>
      </c>
      <c r="X30" s="1">
        <v>483.64659999999998</v>
      </c>
      <c r="Y30" s="1">
        <v>533.71980000000008</v>
      </c>
      <c r="Z30" s="1">
        <v>498.28460000000001</v>
      </c>
      <c r="AA30" s="1">
        <v>454.88819999999998</v>
      </c>
      <c r="AB30" s="1"/>
      <c r="AC30" s="1">
        <f t="shared" si="22"/>
        <v>589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63</v>
      </c>
      <c r="B31" s="10" t="s">
        <v>32</v>
      </c>
      <c r="C31" s="10">
        <v>227.28800000000001</v>
      </c>
      <c r="D31" s="10"/>
      <c r="E31" s="10">
        <v>65.146000000000001</v>
      </c>
      <c r="F31" s="10">
        <v>127.893</v>
      </c>
      <c r="G31" s="11">
        <v>0</v>
      </c>
      <c r="H31" s="10">
        <v>55</v>
      </c>
      <c r="I31" s="10" t="s">
        <v>41</v>
      </c>
      <c r="J31" s="10">
        <v>60.6</v>
      </c>
      <c r="K31" s="10">
        <f t="shared" si="2"/>
        <v>4.5459999999999994</v>
      </c>
      <c r="L31" s="10"/>
      <c r="M31" s="10"/>
      <c r="N31" s="10"/>
      <c r="O31" s="10">
        <f t="shared" si="3"/>
        <v>13.029199999999999</v>
      </c>
      <c r="P31" s="12"/>
      <c r="Q31" s="12"/>
      <c r="R31" s="12"/>
      <c r="S31" s="10"/>
      <c r="T31" s="10">
        <f t="shared" si="9"/>
        <v>9.8158751112884914</v>
      </c>
      <c r="U31" s="10">
        <f t="shared" si="7"/>
        <v>9.8158751112884914</v>
      </c>
      <c r="V31" s="10">
        <v>16.7058</v>
      </c>
      <c r="W31" s="10">
        <v>17.381399999999999</v>
      </c>
      <c r="X31" s="10">
        <v>14.398400000000001</v>
      </c>
      <c r="Y31" s="10">
        <v>15.2986</v>
      </c>
      <c r="Z31" s="10">
        <v>17.9344</v>
      </c>
      <c r="AA31" s="10">
        <v>16.148</v>
      </c>
      <c r="AB31" s="13" t="s">
        <v>64</v>
      </c>
      <c r="AC31" s="10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1446.9739999999999</v>
      </c>
      <c r="D32" s="1">
        <v>2459.7399999999998</v>
      </c>
      <c r="E32" s="1">
        <v>1367.2529999999999</v>
      </c>
      <c r="F32" s="1">
        <v>2194.2829999999999</v>
      </c>
      <c r="G32" s="6">
        <v>1</v>
      </c>
      <c r="H32" s="1">
        <v>55</v>
      </c>
      <c r="I32" s="1" t="s">
        <v>33</v>
      </c>
      <c r="J32" s="1">
        <v>1316.65</v>
      </c>
      <c r="K32" s="1">
        <f t="shared" si="2"/>
        <v>50.602999999999838</v>
      </c>
      <c r="L32" s="1"/>
      <c r="M32" s="1"/>
      <c r="N32" s="1">
        <v>881.34810000000061</v>
      </c>
      <c r="O32" s="1">
        <f t="shared" si="3"/>
        <v>273.45060000000001</v>
      </c>
      <c r="P32" s="5">
        <f>12.4*O32-N32-F32</f>
        <v>315.15633999999955</v>
      </c>
      <c r="Q32" s="5">
        <f t="shared" ref="Q32:Q42" si="23">P32</f>
        <v>315.15633999999955</v>
      </c>
      <c r="R32" s="5"/>
      <c r="S32" s="1"/>
      <c r="T32" s="1">
        <f t="shared" ref="T32:T42" si="24">(F32+N32+Q32)/O32</f>
        <v>12.4</v>
      </c>
      <c r="U32" s="1">
        <f t="shared" si="7"/>
        <v>11.247483457706805</v>
      </c>
      <c r="V32" s="1">
        <v>298.52080000000001</v>
      </c>
      <c r="W32" s="1">
        <v>308.82740000000001</v>
      </c>
      <c r="X32" s="1">
        <v>289.9248</v>
      </c>
      <c r="Y32" s="1">
        <v>269.26440000000002</v>
      </c>
      <c r="Z32" s="1">
        <v>261.5736</v>
      </c>
      <c r="AA32" s="1">
        <v>243.20439999999999</v>
      </c>
      <c r="AB32" s="1"/>
      <c r="AC32" s="1">
        <f t="shared" ref="AC32:AC42" si="25">ROUND(Q32*G32,0)</f>
        <v>315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110.815</v>
      </c>
      <c r="D33" s="1">
        <v>1515.663</v>
      </c>
      <c r="E33" s="1">
        <v>543.01099999999997</v>
      </c>
      <c r="F33" s="1">
        <v>1030.9760000000001</v>
      </c>
      <c r="G33" s="6">
        <v>1</v>
      </c>
      <c r="H33" s="1">
        <v>60</v>
      </c>
      <c r="I33" s="1" t="s">
        <v>33</v>
      </c>
      <c r="J33" s="1">
        <v>556.35</v>
      </c>
      <c r="K33" s="1">
        <f t="shared" si="2"/>
        <v>-13.339000000000055</v>
      </c>
      <c r="L33" s="1"/>
      <c r="M33" s="1"/>
      <c r="N33" s="1">
        <v>153.69579999999999</v>
      </c>
      <c r="O33" s="1">
        <f t="shared" si="3"/>
        <v>108.6022</v>
      </c>
      <c r="P33" s="5">
        <f>12*O33-N33-F33</f>
        <v>118.55459999999994</v>
      </c>
      <c r="Q33" s="5">
        <v>0</v>
      </c>
      <c r="R33" s="5">
        <v>0</v>
      </c>
      <c r="S33" s="1" t="s">
        <v>165</v>
      </c>
      <c r="T33" s="1">
        <f t="shared" si="24"/>
        <v>10.908359130846337</v>
      </c>
      <c r="U33" s="1">
        <f t="shared" si="7"/>
        <v>10.908359130846337</v>
      </c>
      <c r="V33" s="1">
        <v>110.8518</v>
      </c>
      <c r="W33" s="1">
        <v>57.387</v>
      </c>
      <c r="X33" s="1">
        <v>57.159400000000012</v>
      </c>
      <c r="Y33" s="1">
        <v>26.294</v>
      </c>
      <c r="Z33" s="1">
        <v>15.369400000000001</v>
      </c>
      <c r="AA33" s="1">
        <v>0</v>
      </c>
      <c r="AB33" s="1" t="s">
        <v>169</v>
      </c>
      <c r="AC33" s="1">
        <f t="shared" si="25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32</v>
      </c>
      <c r="C34" s="1">
        <v>4637.7979999999998</v>
      </c>
      <c r="D34" s="1">
        <v>3698.6849999999999</v>
      </c>
      <c r="E34" s="1">
        <v>2596.1509999999998</v>
      </c>
      <c r="F34" s="1">
        <v>4825.1049999999996</v>
      </c>
      <c r="G34" s="6">
        <v>1</v>
      </c>
      <c r="H34" s="1">
        <v>60</v>
      </c>
      <c r="I34" s="1" t="s">
        <v>33</v>
      </c>
      <c r="J34" s="1">
        <v>2566.5</v>
      </c>
      <c r="K34" s="1">
        <f t="shared" si="2"/>
        <v>29.65099999999984</v>
      </c>
      <c r="L34" s="1"/>
      <c r="M34" s="1"/>
      <c r="N34" s="1">
        <v>1849.9438000000021</v>
      </c>
      <c r="O34" s="1">
        <f t="shared" si="3"/>
        <v>519.23019999999997</v>
      </c>
      <c r="P34" s="5">
        <f>13.4*O34-N34-F34</f>
        <v>282.635879999998</v>
      </c>
      <c r="Q34" s="5">
        <f t="shared" si="23"/>
        <v>282.635879999998</v>
      </c>
      <c r="R34" s="5"/>
      <c r="S34" s="1"/>
      <c r="T34" s="1">
        <f t="shared" si="24"/>
        <v>13.4</v>
      </c>
      <c r="U34" s="1">
        <f t="shared" si="7"/>
        <v>12.855663634357173</v>
      </c>
      <c r="V34" s="1">
        <v>596.01520000000005</v>
      </c>
      <c r="W34" s="1">
        <v>635.26019999999994</v>
      </c>
      <c r="X34" s="1">
        <v>563.83639999999991</v>
      </c>
      <c r="Y34" s="1">
        <v>765.5498</v>
      </c>
      <c r="Z34" s="1">
        <v>742.3</v>
      </c>
      <c r="AA34" s="1">
        <v>541.18100000000004</v>
      </c>
      <c r="AB34" s="1"/>
      <c r="AC34" s="1">
        <f t="shared" si="25"/>
        <v>283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32</v>
      </c>
      <c r="C35" s="1">
        <v>301.63</v>
      </c>
      <c r="D35" s="1">
        <v>481.58</v>
      </c>
      <c r="E35" s="1">
        <v>224.327</v>
      </c>
      <c r="F35" s="1">
        <v>441.077</v>
      </c>
      <c r="G35" s="6">
        <v>1</v>
      </c>
      <c r="H35" s="1">
        <v>50</v>
      </c>
      <c r="I35" s="1" t="s">
        <v>33</v>
      </c>
      <c r="J35" s="1">
        <v>216.3</v>
      </c>
      <c r="K35" s="1">
        <f t="shared" si="2"/>
        <v>8.0269999999999868</v>
      </c>
      <c r="L35" s="1"/>
      <c r="M35" s="1"/>
      <c r="N35" s="1">
        <v>98.948800000000062</v>
      </c>
      <c r="O35" s="1">
        <f t="shared" si="3"/>
        <v>44.865400000000001</v>
      </c>
      <c r="P35" s="5"/>
      <c r="Q35" s="5">
        <f t="shared" si="23"/>
        <v>0</v>
      </c>
      <c r="R35" s="5"/>
      <c r="S35" s="1"/>
      <c r="T35" s="1">
        <f t="shared" si="24"/>
        <v>12.036576069755315</v>
      </c>
      <c r="U35" s="1">
        <f t="shared" si="7"/>
        <v>12.036576069755315</v>
      </c>
      <c r="V35" s="1">
        <v>54.672199999999997</v>
      </c>
      <c r="W35" s="1">
        <v>54.1952</v>
      </c>
      <c r="X35" s="1">
        <v>45.061999999999998</v>
      </c>
      <c r="Y35" s="1">
        <v>49.802399999999999</v>
      </c>
      <c r="Z35" s="1">
        <v>47.169400000000003</v>
      </c>
      <c r="AA35" s="1">
        <v>53.491799999999998</v>
      </c>
      <c r="AB35" s="1"/>
      <c r="AC35" s="1">
        <f t="shared" si="25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1317.691</v>
      </c>
      <c r="D36" s="1">
        <v>1618.25</v>
      </c>
      <c r="E36" s="1">
        <v>1039.0730000000001</v>
      </c>
      <c r="F36" s="1">
        <v>1666.703</v>
      </c>
      <c r="G36" s="6">
        <v>1</v>
      </c>
      <c r="H36" s="1">
        <v>55</v>
      </c>
      <c r="I36" s="1" t="s">
        <v>33</v>
      </c>
      <c r="J36" s="1">
        <v>1015.81</v>
      </c>
      <c r="K36" s="1">
        <f t="shared" si="2"/>
        <v>23.263000000000147</v>
      </c>
      <c r="L36" s="1"/>
      <c r="M36" s="1"/>
      <c r="N36" s="1">
        <v>518.6442999999997</v>
      </c>
      <c r="O36" s="1">
        <f t="shared" si="3"/>
        <v>207.81460000000001</v>
      </c>
      <c r="P36" s="5">
        <f>12.4*O36-N36-F36</f>
        <v>391.55374000000074</v>
      </c>
      <c r="Q36" s="5">
        <f t="shared" si="23"/>
        <v>391.55374000000074</v>
      </c>
      <c r="R36" s="5"/>
      <c r="S36" s="1"/>
      <c r="T36" s="1">
        <f t="shared" si="24"/>
        <v>12.4</v>
      </c>
      <c r="U36" s="1">
        <f t="shared" si="7"/>
        <v>10.515850666892506</v>
      </c>
      <c r="V36" s="1">
        <v>215.37119999999999</v>
      </c>
      <c r="W36" s="1">
        <v>224.047</v>
      </c>
      <c r="X36" s="1">
        <v>216.2364</v>
      </c>
      <c r="Y36" s="1">
        <v>220.5754</v>
      </c>
      <c r="Z36" s="1">
        <v>216.36080000000001</v>
      </c>
      <c r="AA36" s="1">
        <v>195.44739999999999</v>
      </c>
      <c r="AB36" s="1"/>
      <c r="AC36" s="1">
        <f t="shared" si="25"/>
        <v>392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2265.64</v>
      </c>
      <c r="D37" s="1">
        <v>4916.62</v>
      </c>
      <c r="E37" s="1">
        <v>2141.0189999999998</v>
      </c>
      <c r="F37" s="1">
        <v>4312.6170000000002</v>
      </c>
      <c r="G37" s="6">
        <v>1</v>
      </c>
      <c r="H37" s="1">
        <v>60</v>
      </c>
      <c r="I37" s="1" t="s">
        <v>33</v>
      </c>
      <c r="J37" s="1">
        <v>2112.4499999999998</v>
      </c>
      <c r="K37" s="1">
        <f t="shared" si="2"/>
        <v>28.56899999999996</v>
      </c>
      <c r="L37" s="1"/>
      <c r="M37" s="1"/>
      <c r="N37" s="1">
        <v>742.29050000000052</v>
      </c>
      <c r="O37" s="1">
        <f t="shared" si="3"/>
        <v>428.20379999999994</v>
      </c>
      <c r="P37" s="5">
        <f t="shared" ref="P37:P38" si="26">13.4*O37-N37-F37</f>
        <v>683.02341999999953</v>
      </c>
      <c r="Q37" s="5">
        <f t="shared" si="23"/>
        <v>683.02341999999953</v>
      </c>
      <c r="R37" s="5"/>
      <c r="S37" s="1"/>
      <c r="T37" s="1">
        <f t="shared" si="24"/>
        <v>13.400000000000004</v>
      </c>
      <c r="U37" s="1">
        <f t="shared" si="7"/>
        <v>11.804910418823939</v>
      </c>
      <c r="V37" s="1">
        <v>493.084</v>
      </c>
      <c r="W37" s="1">
        <v>554.39239999999995</v>
      </c>
      <c r="X37" s="1">
        <v>521.86940000000004</v>
      </c>
      <c r="Y37" s="1">
        <v>501.08179999999999</v>
      </c>
      <c r="Z37" s="1">
        <v>439.26760000000002</v>
      </c>
      <c r="AA37" s="1">
        <v>460.649</v>
      </c>
      <c r="AB37" s="1"/>
      <c r="AC37" s="1">
        <f t="shared" si="25"/>
        <v>683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32</v>
      </c>
      <c r="C38" s="1">
        <v>2053.3139999999999</v>
      </c>
      <c r="D38" s="1">
        <v>3923.2350000000001</v>
      </c>
      <c r="E38" s="1">
        <v>1585.229</v>
      </c>
      <c r="F38" s="1">
        <v>3736.55</v>
      </c>
      <c r="G38" s="6">
        <v>1</v>
      </c>
      <c r="H38" s="1">
        <v>60</v>
      </c>
      <c r="I38" s="1" t="s">
        <v>33</v>
      </c>
      <c r="J38" s="1">
        <v>1494.8</v>
      </c>
      <c r="K38" s="1">
        <f t="shared" ref="K38:K68" si="27">E38-J38</f>
        <v>90.429000000000087</v>
      </c>
      <c r="L38" s="1"/>
      <c r="M38" s="1"/>
      <c r="N38" s="1">
        <v>315.52713999999969</v>
      </c>
      <c r="O38" s="1">
        <f t="shared" si="3"/>
        <v>317.04579999999999</v>
      </c>
      <c r="P38" s="5">
        <f t="shared" si="26"/>
        <v>196.33657999999969</v>
      </c>
      <c r="Q38" s="5">
        <f t="shared" si="23"/>
        <v>196.33657999999969</v>
      </c>
      <c r="R38" s="5"/>
      <c r="S38" s="1"/>
      <c r="T38" s="1">
        <f t="shared" si="24"/>
        <v>13.399999999999999</v>
      </c>
      <c r="U38" s="1">
        <f t="shared" si="7"/>
        <v>12.780731175117285</v>
      </c>
      <c r="V38" s="1">
        <v>375.26519999999999</v>
      </c>
      <c r="W38" s="1">
        <v>439.44499999999999</v>
      </c>
      <c r="X38" s="1">
        <v>401.94479999999999</v>
      </c>
      <c r="Y38" s="1">
        <v>416.30739999999997</v>
      </c>
      <c r="Z38" s="1">
        <v>365.00979999999998</v>
      </c>
      <c r="AA38" s="1">
        <v>312.73939999999999</v>
      </c>
      <c r="AB38" s="1"/>
      <c r="AC38" s="1">
        <f t="shared" si="25"/>
        <v>196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32</v>
      </c>
      <c r="C39" s="1">
        <v>433.49400000000003</v>
      </c>
      <c r="D39" s="1">
        <v>1122.33</v>
      </c>
      <c r="E39" s="1">
        <v>472.71199999999999</v>
      </c>
      <c r="F39" s="1">
        <v>931.48199999999997</v>
      </c>
      <c r="G39" s="6">
        <v>1</v>
      </c>
      <c r="H39" s="1">
        <v>60</v>
      </c>
      <c r="I39" s="1" t="s">
        <v>33</v>
      </c>
      <c r="J39" s="1">
        <v>428.85</v>
      </c>
      <c r="K39" s="1">
        <f t="shared" si="27"/>
        <v>43.861999999999966</v>
      </c>
      <c r="L39" s="1"/>
      <c r="M39" s="1"/>
      <c r="N39" s="1">
        <v>137.63620000000009</v>
      </c>
      <c r="O39" s="1">
        <f t="shared" si="3"/>
        <v>94.542400000000001</v>
      </c>
      <c r="P39" s="5">
        <f t="shared" ref="P32:P41" si="28">12*O39-N39-F39</f>
        <v>65.390599999999949</v>
      </c>
      <c r="Q39" s="5">
        <f t="shared" si="23"/>
        <v>65.390599999999949</v>
      </c>
      <c r="R39" s="5"/>
      <c r="S39" s="1"/>
      <c r="T39" s="1">
        <f t="shared" si="24"/>
        <v>12</v>
      </c>
      <c r="U39" s="1">
        <f t="shared" si="7"/>
        <v>11.308346308111494</v>
      </c>
      <c r="V39" s="1">
        <v>105.2878</v>
      </c>
      <c r="W39" s="1">
        <v>115.6972</v>
      </c>
      <c r="X39" s="1">
        <v>118.50879999999999</v>
      </c>
      <c r="Y39" s="1">
        <v>105.163</v>
      </c>
      <c r="Z39" s="1">
        <v>90.847799999999992</v>
      </c>
      <c r="AA39" s="1">
        <v>103.06780000000001</v>
      </c>
      <c r="AB39" s="1"/>
      <c r="AC39" s="1">
        <f t="shared" si="25"/>
        <v>65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32</v>
      </c>
      <c r="C40" s="1">
        <v>624.16600000000005</v>
      </c>
      <c r="D40" s="1">
        <v>1202.385</v>
      </c>
      <c r="E40" s="1">
        <v>528.14099999999996</v>
      </c>
      <c r="F40" s="1">
        <v>1133.6659999999999</v>
      </c>
      <c r="G40" s="6">
        <v>1</v>
      </c>
      <c r="H40" s="1">
        <v>60</v>
      </c>
      <c r="I40" s="1" t="s">
        <v>33</v>
      </c>
      <c r="J40" s="1">
        <v>506.9</v>
      </c>
      <c r="K40" s="1">
        <f t="shared" si="27"/>
        <v>21.240999999999985</v>
      </c>
      <c r="L40" s="1"/>
      <c r="M40" s="1"/>
      <c r="N40" s="1">
        <v>120.3844000000004</v>
      </c>
      <c r="O40" s="1">
        <f t="shared" si="3"/>
        <v>105.62819999999999</v>
      </c>
      <c r="P40" s="5">
        <f>12.4*O40-N40-F40</f>
        <v>55.739279999999553</v>
      </c>
      <c r="Q40" s="5">
        <f t="shared" si="23"/>
        <v>55.739279999999553</v>
      </c>
      <c r="R40" s="5"/>
      <c r="S40" s="1"/>
      <c r="T40" s="1">
        <f t="shared" si="24"/>
        <v>12.4</v>
      </c>
      <c r="U40" s="1">
        <f t="shared" si="7"/>
        <v>11.872306827154116</v>
      </c>
      <c r="V40" s="1">
        <v>121.24120000000001</v>
      </c>
      <c r="W40" s="1">
        <v>137.9374</v>
      </c>
      <c r="X40" s="1">
        <v>124.6228</v>
      </c>
      <c r="Y40" s="1">
        <v>111.48860000000001</v>
      </c>
      <c r="Z40" s="1">
        <v>112.03360000000001</v>
      </c>
      <c r="AA40" s="1">
        <v>105.24979999999999</v>
      </c>
      <c r="AB40" s="1"/>
      <c r="AC40" s="1">
        <f t="shared" si="25"/>
        <v>56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32</v>
      </c>
      <c r="C41" s="1">
        <v>690.98099999999999</v>
      </c>
      <c r="D41" s="1">
        <v>1250.5419999999999</v>
      </c>
      <c r="E41" s="1">
        <v>656.69799999999998</v>
      </c>
      <c r="F41" s="1">
        <v>1097.6859999999999</v>
      </c>
      <c r="G41" s="6">
        <v>1</v>
      </c>
      <c r="H41" s="1">
        <v>60</v>
      </c>
      <c r="I41" s="1" t="s">
        <v>33</v>
      </c>
      <c r="J41" s="1">
        <v>626.35</v>
      </c>
      <c r="K41" s="1">
        <f t="shared" si="27"/>
        <v>30.347999999999956</v>
      </c>
      <c r="L41" s="1"/>
      <c r="M41" s="1"/>
      <c r="N41" s="1">
        <v>339.34631999999948</v>
      </c>
      <c r="O41" s="1">
        <f t="shared" si="3"/>
        <v>131.33959999999999</v>
      </c>
      <c r="P41" s="5">
        <f>12.4*O41-N41-F41</f>
        <v>191.57872000000066</v>
      </c>
      <c r="Q41" s="5">
        <f t="shared" si="23"/>
        <v>191.57872000000066</v>
      </c>
      <c r="R41" s="5"/>
      <c r="S41" s="1"/>
      <c r="T41" s="1">
        <f t="shared" si="24"/>
        <v>12.4</v>
      </c>
      <c r="U41" s="1">
        <f t="shared" si="7"/>
        <v>10.941348382361447</v>
      </c>
      <c r="V41" s="1">
        <v>142.0444</v>
      </c>
      <c r="W41" s="1">
        <v>145.01140000000001</v>
      </c>
      <c r="X41" s="1">
        <v>129.33019999999999</v>
      </c>
      <c r="Y41" s="1">
        <v>126.81</v>
      </c>
      <c r="Z41" s="1">
        <v>120.48099999999999</v>
      </c>
      <c r="AA41" s="1">
        <v>108.7698</v>
      </c>
      <c r="AB41" s="1"/>
      <c r="AC41" s="1">
        <f t="shared" si="25"/>
        <v>192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32</v>
      </c>
      <c r="C42" s="1">
        <v>92.926000000000002</v>
      </c>
      <c r="D42" s="1">
        <v>142.34200000000001</v>
      </c>
      <c r="E42" s="1">
        <v>70.997</v>
      </c>
      <c r="F42" s="1">
        <v>136.4</v>
      </c>
      <c r="G42" s="6">
        <v>1</v>
      </c>
      <c r="H42" s="1">
        <v>35</v>
      </c>
      <c r="I42" s="1" t="s">
        <v>33</v>
      </c>
      <c r="J42" s="1">
        <v>75.8</v>
      </c>
      <c r="K42" s="1">
        <f t="shared" si="27"/>
        <v>-4.8029999999999973</v>
      </c>
      <c r="L42" s="1"/>
      <c r="M42" s="1"/>
      <c r="N42" s="1">
        <v>29.5412</v>
      </c>
      <c r="O42" s="1">
        <f t="shared" si="3"/>
        <v>14.199400000000001</v>
      </c>
      <c r="P42" s="5"/>
      <c r="Q42" s="5">
        <f t="shared" si="23"/>
        <v>0</v>
      </c>
      <c r="R42" s="5"/>
      <c r="S42" s="1"/>
      <c r="T42" s="1">
        <f t="shared" si="24"/>
        <v>11.686493795512487</v>
      </c>
      <c r="U42" s="1">
        <f t="shared" si="7"/>
        <v>11.686493795512487</v>
      </c>
      <c r="V42" s="1">
        <v>16.2912</v>
      </c>
      <c r="W42" s="1">
        <v>12.961600000000001</v>
      </c>
      <c r="X42" s="1">
        <v>15.098000000000001</v>
      </c>
      <c r="Y42" s="1">
        <v>22.730599999999999</v>
      </c>
      <c r="Z42" s="1">
        <v>16.556000000000001</v>
      </c>
      <c r="AA42" s="1">
        <v>19.7302</v>
      </c>
      <c r="AB42" s="1"/>
      <c r="AC42" s="1">
        <f t="shared" si="25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76</v>
      </c>
      <c r="B43" s="10" t="s">
        <v>32</v>
      </c>
      <c r="C43" s="10">
        <v>149.584</v>
      </c>
      <c r="D43" s="10"/>
      <c r="E43" s="10">
        <v>88.765000000000001</v>
      </c>
      <c r="F43" s="10">
        <v>38.049999999999997</v>
      </c>
      <c r="G43" s="11">
        <v>0</v>
      </c>
      <c r="H43" s="10">
        <v>40</v>
      </c>
      <c r="I43" s="10" t="s">
        <v>41</v>
      </c>
      <c r="J43" s="10">
        <v>89.4</v>
      </c>
      <c r="K43" s="10">
        <f t="shared" si="27"/>
        <v>-0.63500000000000512</v>
      </c>
      <c r="L43" s="10"/>
      <c r="M43" s="10"/>
      <c r="N43" s="10"/>
      <c r="O43" s="10">
        <f t="shared" si="3"/>
        <v>17.753</v>
      </c>
      <c r="P43" s="12"/>
      <c r="Q43" s="12"/>
      <c r="R43" s="12"/>
      <c r="S43" s="10"/>
      <c r="T43" s="10">
        <f t="shared" si="9"/>
        <v>2.1432997239903111</v>
      </c>
      <c r="U43" s="10">
        <f t="shared" si="7"/>
        <v>2.1432997239903111</v>
      </c>
      <c r="V43" s="10">
        <v>17.035</v>
      </c>
      <c r="W43" s="10">
        <v>9.9144000000000005</v>
      </c>
      <c r="X43" s="10">
        <v>10.0502</v>
      </c>
      <c r="Y43" s="10">
        <v>16.767600000000002</v>
      </c>
      <c r="Z43" s="10">
        <v>14.0594</v>
      </c>
      <c r="AA43" s="10">
        <v>10.567</v>
      </c>
      <c r="AB43" s="13" t="s">
        <v>64</v>
      </c>
      <c r="AC43" s="10">
        <f t="shared" ref="AC43:AC69" si="29">ROUND(P43*G43,0)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32</v>
      </c>
      <c r="C44" s="1">
        <v>158.66399999999999</v>
      </c>
      <c r="D44" s="1">
        <v>480.964</v>
      </c>
      <c r="E44" s="1">
        <v>287.62400000000002</v>
      </c>
      <c r="F44" s="1">
        <v>271.60399999999998</v>
      </c>
      <c r="G44" s="6">
        <v>1</v>
      </c>
      <c r="H44" s="1">
        <v>30</v>
      </c>
      <c r="I44" s="1" t="s">
        <v>33</v>
      </c>
      <c r="J44" s="1">
        <v>283.60000000000002</v>
      </c>
      <c r="K44" s="1">
        <f t="shared" si="27"/>
        <v>4.0240000000000009</v>
      </c>
      <c r="L44" s="1"/>
      <c r="M44" s="1"/>
      <c r="N44" s="1">
        <v>413.05900000000003</v>
      </c>
      <c r="O44" s="1">
        <f t="shared" si="3"/>
        <v>57.524800000000006</v>
      </c>
      <c r="P44" s="5"/>
      <c r="Q44" s="5">
        <f t="shared" ref="Q44:Q67" si="30">P44</f>
        <v>0</v>
      </c>
      <c r="R44" s="5"/>
      <c r="S44" s="1"/>
      <c r="T44" s="1">
        <f t="shared" ref="T44:T67" si="31">(F44+N44+Q44)/O44</f>
        <v>11.902049203126303</v>
      </c>
      <c r="U44" s="1">
        <f t="shared" si="7"/>
        <v>11.902049203126303</v>
      </c>
      <c r="V44" s="1">
        <v>64.794399999999996</v>
      </c>
      <c r="W44" s="1">
        <v>48.985399999999998</v>
      </c>
      <c r="X44" s="1">
        <v>46.787999999999997</v>
      </c>
      <c r="Y44" s="1">
        <v>44.145200000000003</v>
      </c>
      <c r="Z44" s="1">
        <v>38.384599999999999</v>
      </c>
      <c r="AA44" s="1">
        <v>37.110599999999998</v>
      </c>
      <c r="AB44" s="1"/>
      <c r="AC44" s="1">
        <f t="shared" ref="AC44:AC67" si="32">ROUND(Q44*G44,0)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32</v>
      </c>
      <c r="C45" s="1">
        <v>184.58</v>
      </c>
      <c r="D45" s="1">
        <v>378.66699999999997</v>
      </c>
      <c r="E45" s="1">
        <v>210.636</v>
      </c>
      <c r="F45" s="1">
        <v>280.68400000000003</v>
      </c>
      <c r="G45" s="6">
        <v>1</v>
      </c>
      <c r="H45" s="1">
        <v>30</v>
      </c>
      <c r="I45" s="1" t="s">
        <v>33</v>
      </c>
      <c r="J45" s="1">
        <v>214.6</v>
      </c>
      <c r="K45" s="1">
        <f t="shared" si="27"/>
        <v>-3.9639999999999986</v>
      </c>
      <c r="L45" s="1"/>
      <c r="M45" s="1"/>
      <c r="N45" s="1">
        <v>216.84479999999999</v>
      </c>
      <c r="O45" s="1">
        <f t="shared" si="3"/>
        <v>42.127200000000002</v>
      </c>
      <c r="P45" s="5"/>
      <c r="Q45" s="5">
        <f t="shared" si="30"/>
        <v>0</v>
      </c>
      <c r="R45" s="5"/>
      <c r="S45" s="1"/>
      <c r="T45" s="1">
        <f t="shared" si="31"/>
        <v>11.810155908771531</v>
      </c>
      <c r="U45" s="1">
        <f t="shared" si="7"/>
        <v>11.810155908771531</v>
      </c>
      <c r="V45" s="1">
        <v>47.909599999999998</v>
      </c>
      <c r="W45" s="1">
        <v>43.451799999999999</v>
      </c>
      <c r="X45" s="1">
        <v>35.620199999999997</v>
      </c>
      <c r="Y45" s="1">
        <v>39.567</v>
      </c>
      <c r="Z45" s="1">
        <v>37.018999999999998</v>
      </c>
      <c r="AA45" s="1">
        <v>30.123999999999999</v>
      </c>
      <c r="AB45" s="1"/>
      <c r="AC45" s="1">
        <f t="shared" si="32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32</v>
      </c>
      <c r="C46" s="1">
        <v>137.85</v>
      </c>
      <c r="D46" s="1">
        <v>1103.8510000000001</v>
      </c>
      <c r="E46" s="1">
        <v>389.774</v>
      </c>
      <c r="F46" s="1">
        <v>732.1</v>
      </c>
      <c r="G46" s="6">
        <v>1</v>
      </c>
      <c r="H46" s="1">
        <v>30</v>
      </c>
      <c r="I46" s="1" t="s">
        <v>33</v>
      </c>
      <c r="J46" s="1">
        <v>416.61200000000002</v>
      </c>
      <c r="K46" s="1">
        <f t="shared" si="27"/>
        <v>-26.838000000000022</v>
      </c>
      <c r="L46" s="1"/>
      <c r="M46" s="1"/>
      <c r="N46" s="1">
        <v>40.226400000000012</v>
      </c>
      <c r="O46" s="1">
        <f t="shared" si="3"/>
        <v>77.954800000000006</v>
      </c>
      <c r="P46" s="5">
        <f t="shared" ref="P46:P67" si="33">12*O46-N46-F46</f>
        <v>163.13120000000004</v>
      </c>
      <c r="Q46" s="5">
        <f t="shared" si="30"/>
        <v>163.13120000000004</v>
      </c>
      <c r="R46" s="5"/>
      <c r="S46" s="1"/>
      <c r="T46" s="1">
        <f t="shared" si="31"/>
        <v>12</v>
      </c>
      <c r="U46" s="1">
        <f t="shared" si="7"/>
        <v>9.907361701909311</v>
      </c>
      <c r="V46" s="1">
        <v>78.939599999999999</v>
      </c>
      <c r="W46" s="1">
        <v>100.4988</v>
      </c>
      <c r="X46" s="1">
        <v>99.65979999999999</v>
      </c>
      <c r="Y46" s="1">
        <v>69.871200000000002</v>
      </c>
      <c r="Z46" s="1">
        <v>63.104399999999998</v>
      </c>
      <c r="AA46" s="1">
        <v>69.743200000000002</v>
      </c>
      <c r="AB46" s="1"/>
      <c r="AC46" s="1">
        <f t="shared" si="32"/>
        <v>163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32</v>
      </c>
      <c r="C47" s="1">
        <v>111.754</v>
      </c>
      <c r="D47" s="1">
        <v>284.262</v>
      </c>
      <c r="E47" s="1">
        <v>111.009</v>
      </c>
      <c r="F47" s="1">
        <v>243.602</v>
      </c>
      <c r="G47" s="6">
        <v>1</v>
      </c>
      <c r="H47" s="1">
        <v>45</v>
      </c>
      <c r="I47" s="1" t="s">
        <v>33</v>
      </c>
      <c r="J47" s="1">
        <v>110.9</v>
      </c>
      <c r="K47" s="1">
        <f t="shared" si="27"/>
        <v>0.10899999999999466</v>
      </c>
      <c r="L47" s="1"/>
      <c r="M47" s="1"/>
      <c r="N47" s="1">
        <v>28.732200000000031</v>
      </c>
      <c r="O47" s="1">
        <f t="shared" si="3"/>
        <v>22.201799999999999</v>
      </c>
      <c r="P47" s="5"/>
      <c r="Q47" s="5">
        <f t="shared" si="30"/>
        <v>0</v>
      </c>
      <c r="R47" s="5"/>
      <c r="S47" s="1"/>
      <c r="T47" s="1">
        <f t="shared" si="31"/>
        <v>12.266311740489511</v>
      </c>
      <c r="U47" s="1">
        <f t="shared" si="7"/>
        <v>12.266311740489511</v>
      </c>
      <c r="V47" s="1">
        <v>25.6416</v>
      </c>
      <c r="W47" s="1">
        <v>27.3626</v>
      </c>
      <c r="X47" s="1">
        <v>30.997800000000002</v>
      </c>
      <c r="Y47" s="1">
        <v>27.4114</v>
      </c>
      <c r="Z47" s="1">
        <v>21.439599999999999</v>
      </c>
      <c r="AA47" s="1">
        <v>30.371400000000001</v>
      </c>
      <c r="AB47" s="1"/>
      <c r="AC47" s="1">
        <f t="shared" si="3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32</v>
      </c>
      <c r="C48" s="1">
        <v>44.999000000000002</v>
      </c>
      <c r="D48" s="1">
        <v>130.60499999999999</v>
      </c>
      <c r="E48" s="1">
        <v>28.613</v>
      </c>
      <c r="F48" s="1">
        <v>129.227</v>
      </c>
      <c r="G48" s="6">
        <v>1</v>
      </c>
      <c r="H48" s="1">
        <v>40</v>
      </c>
      <c r="I48" s="1" t="s">
        <v>33</v>
      </c>
      <c r="J48" s="1">
        <v>52.8</v>
      </c>
      <c r="K48" s="1">
        <f t="shared" si="27"/>
        <v>-24.186999999999998</v>
      </c>
      <c r="L48" s="1"/>
      <c r="M48" s="1"/>
      <c r="N48" s="1">
        <v>0</v>
      </c>
      <c r="O48" s="1">
        <f t="shared" si="3"/>
        <v>5.7225999999999999</v>
      </c>
      <c r="P48" s="5"/>
      <c r="Q48" s="5">
        <f t="shared" si="30"/>
        <v>0</v>
      </c>
      <c r="R48" s="5"/>
      <c r="S48" s="1"/>
      <c r="T48" s="1">
        <f t="shared" si="31"/>
        <v>22.581868381504911</v>
      </c>
      <c r="U48" s="1">
        <f t="shared" si="7"/>
        <v>22.581868381504911</v>
      </c>
      <c r="V48" s="1">
        <v>8.4575999999999993</v>
      </c>
      <c r="W48" s="1">
        <v>6.0119999999999996</v>
      </c>
      <c r="X48" s="1">
        <v>2.4592000000000001</v>
      </c>
      <c r="Y48" s="1">
        <v>0</v>
      </c>
      <c r="Z48" s="1">
        <v>0</v>
      </c>
      <c r="AA48" s="1">
        <v>0</v>
      </c>
      <c r="AB48" s="1" t="s">
        <v>82</v>
      </c>
      <c r="AC48" s="1">
        <f t="shared" si="3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32</v>
      </c>
      <c r="C49" s="1">
        <v>1459.7329999999999</v>
      </c>
      <c r="D49" s="1">
        <v>2592.0030000000002</v>
      </c>
      <c r="E49" s="1">
        <v>1393.3889999999999</v>
      </c>
      <c r="F49" s="1">
        <v>2360.7020000000002</v>
      </c>
      <c r="G49" s="6">
        <v>1</v>
      </c>
      <c r="H49" s="1">
        <v>40</v>
      </c>
      <c r="I49" s="1" t="s">
        <v>33</v>
      </c>
      <c r="J49" s="1">
        <v>1344</v>
      </c>
      <c r="K49" s="1">
        <f t="shared" si="27"/>
        <v>49.388999999999896</v>
      </c>
      <c r="L49" s="1"/>
      <c r="M49" s="1"/>
      <c r="N49" s="1">
        <v>682.18419999999946</v>
      </c>
      <c r="O49" s="1">
        <f t="shared" si="3"/>
        <v>278.67779999999999</v>
      </c>
      <c r="P49" s="5">
        <f t="shared" si="33"/>
        <v>301.2474000000002</v>
      </c>
      <c r="Q49" s="5">
        <f t="shared" si="30"/>
        <v>301.2474000000002</v>
      </c>
      <c r="R49" s="5"/>
      <c r="S49" s="1"/>
      <c r="T49" s="1">
        <f t="shared" si="31"/>
        <v>12</v>
      </c>
      <c r="U49" s="1">
        <f t="shared" si="7"/>
        <v>10.919011848091237</v>
      </c>
      <c r="V49" s="1">
        <v>296.50139999999999</v>
      </c>
      <c r="W49" s="1">
        <v>313.39519999999999</v>
      </c>
      <c r="X49" s="1">
        <v>311.16300000000001</v>
      </c>
      <c r="Y49" s="1">
        <v>298.09960000000001</v>
      </c>
      <c r="Z49" s="1">
        <v>274.49279999999999</v>
      </c>
      <c r="AA49" s="1">
        <v>242.74959999999999</v>
      </c>
      <c r="AB49" s="1" t="s">
        <v>84</v>
      </c>
      <c r="AC49" s="1">
        <f t="shared" si="32"/>
        <v>301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32</v>
      </c>
      <c r="C50" s="1">
        <v>114.313</v>
      </c>
      <c r="D50" s="1">
        <v>144.53100000000001</v>
      </c>
      <c r="E50" s="1">
        <v>83.501999999999995</v>
      </c>
      <c r="F50" s="1">
        <v>142.82900000000001</v>
      </c>
      <c r="G50" s="6">
        <v>1</v>
      </c>
      <c r="H50" s="1">
        <v>35</v>
      </c>
      <c r="I50" s="1" t="s">
        <v>33</v>
      </c>
      <c r="J50" s="1">
        <v>77.900000000000006</v>
      </c>
      <c r="K50" s="1">
        <f t="shared" si="27"/>
        <v>5.6019999999999897</v>
      </c>
      <c r="L50" s="1"/>
      <c r="M50" s="1"/>
      <c r="N50" s="1">
        <v>47.874599999999958</v>
      </c>
      <c r="O50" s="1">
        <f t="shared" si="3"/>
        <v>16.700399999999998</v>
      </c>
      <c r="P50" s="5">
        <f t="shared" si="33"/>
        <v>9.7012</v>
      </c>
      <c r="Q50" s="5">
        <f t="shared" si="30"/>
        <v>9.7012</v>
      </c>
      <c r="R50" s="5"/>
      <c r="S50" s="1"/>
      <c r="T50" s="1">
        <f t="shared" si="31"/>
        <v>12</v>
      </c>
      <c r="U50" s="1">
        <f t="shared" si="7"/>
        <v>11.419103734042297</v>
      </c>
      <c r="V50" s="1">
        <v>18.092600000000001</v>
      </c>
      <c r="W50" s="1">
        <v>17.417000000000002</v>
      </c>
      <c r="X50" s="1">
        <v>22.5718</v>
      </c>
      <c r="Y50" s="1">
        <v>26.048400000000001</v>
      </c>
      <c r="Z50" s="1">
        <v>20.681799999999999</v>
      </c>
      <c r="AA50" s="1">
        <v>18.055399999999999</v>
      </c>
      <c r="AB50" s="1"/>
      <c r="AC50" s="1">
        <f t="shared" si="32"/>
        <v>10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32</v>
      </c>
      <c r="C51" s="1">
        <v>128.523</v>
      </c>
      <c r="D51" s="1"/>
      <c r="E51" s="1">
        <v>22.84</v>
      </c>
      <c r="F51" s="1">
        <v>88.783000000000001</v>
      </c>
      <c r="G51" s="6">
        <v>1</v>
      </c>
      <c r="H51" s="1">
        <v>45</v>
      </c>
      <c r="I51" s="1" t="s">
        <v>33</v>
      </c>
      <c r="J51" s="1">
        <v>31.4</v>
      </c>
      <c r="K51" s="1">
        <f t="shared" si="27"/>
        <v>-8.5599999999999987</v>
      </c>
      <c r="L51" s="1"/>
      <c r="M51" s="1"/>
      <c r="N51" s="1">
        <v>0</v>
      </c>
      <c r="O51" s="1">
        <f t="shared" si="3"/>
        <v>4.5679999999999996</v>
      </c>
      <c r="P51" s="5"/>
      <c r="Q51" s="5">
        <f t="shared" si="30"/>
        <v>0</v>
      </c>
      <c r="R51" s="5"/>
      <c r="S51" s="1"/>
      <c r="T51" s="1">
        <f t="shared" si="31"/>
        <v>19.435858143607707</v>
      </c>
      <c r="U51" s="1">
        <f t="shared" si="7"/>
        <v>19.435858143607707</v>
      </c>
      <c r="V51" s="1">
        <v>5.9210000000000003</v>
      </c>
      <c r="W51" s="1">
        <v>4.5419999999999998</v>
      </c>
      <c r="X51" s="1">
        <v>3.4645999999999999</v>
      </c>
      <c r="Y51" s="1">
        <v>2.6421999999999999</v>
      </c>
      <c r="Z51" s="1">
        <v>7.0897999999999994</v>
      </c>
      <c r="AA51" s="1">
        <v>7.5084</v>
      </c>
      <c r="AB51" s="21" t="s">
        <v>42</v>
      </c>
      <c r="AC51" s="1">
        <f t="shared" si="3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32</v>
      </c>
      <c r="C52" s="1">
        <v>41.837000000000003</v>
      </c>
      <c r="D52" s="1">
        <v>448.09699999999998</v>
      </c>
      <c r="E52" s="1">
        <v>153.065</v>
      </c>
      <c r="F52" s="1">
        <v>290.33199999999999</v>
      </c>
      <c r="G52" s="6">
        <v>1</v>
      </c>
      <c r="H52" s="1">
        <v>30</v>
      </c>
      <c r="I52" s="1" t="s">
        <v>33</v>
      </c>
      <c r="J52" s="1">
        <v>182.8</v>
      </c>
      <c r="K52" s="1">
        <f t="shared" si="27"/>
        <v>-29.735000000000014</v>
      </c>
      <c r="L52" s="1"/>
      <c r="M52" s="1"/>
      <c r="N52" s="1">
        <v>25.87500000000006</v>
      </c>
      <c r="O52" s="1">
        <f t="shared" si="3"/>
        <v>30.613</v>
      </c>
      <c r="P52" s="5">
        <f t="shared" si="33"/>
        <v>51.148999999999944</v>
      </c>
      <c r="Q52" s="5">
        <f t="shared" si="30"/>
        <v>51.148999999999944</v>
      </c>
      <c r="R52" s="5"/>
      <c r="S52" s="1"/>
      <c r="T52" s="1">
        <f t="shared" si="31"/>
        <v>12</v>
      </c>
      <c r="U52" s="1">
        <f t="shared" si="7"/>
        <v>10.329173880377619</v>
      </c>
      <c r="V52" s="1">
        <v>31.2</v>
      </c>
      <c r="W52" s="1">
        <v>39.000999999999998</v>
      </c>
      <c r="X52" s="1">
        <v>44.629399999999997</v>
      </c>
      <c r="Y52" s="1">
        <v>32.683999999999997</v>
      </c>
      <c r="Z52" s="1">
        <v>24.7026</v>
      </c>
      <c r="AA52" s="1">
        <v>29.4602</v>
      </c>
      <c r="AB52" s="1"/>
      <c r="AC52" s="1">
        <f t="shared" si="32"/>
        <v>51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47.402999999999999</v>
      </c>
      <c r="D53" s="1">
        <v>2E-3</v>
      </c>
      <c r="E53" s="1">
        <v>16.952000000000002</v>
      </c>
      <c r="F53" s="1">
        <v>21.286999999999999</v>
      </c>
      <c r="G53" s="6">
        <v>1</v>
      </c>
      <c r="H53" s="1" t="e">
        <v>#N/A</v>
      </c>
      <c r="I53" s="1" t="s">
        <v>33</v>
      </c>
      <c r="J53" s="1">
        <v>17.55</v>
      </c>
      <c r="K53" s="1">
        <f t="shared" si="27"/>
        <v>-0.59799999999999898</v>
      </c>
      <c r="L53" s="1"/>
      <c r="M53" s="1"/>
      <c r="N53" s="1">
        <v>29.401399999999999</v>
      </c>
      <c r="O53" s="1">
        <f t="shared" si="3"/>
        <v>3.3904000000000005</v>
      </c>
      <c r="P53" s="5"/>
      <c r="Q53" s="5">
        <f t="shared" si="30"/>
        <v>0</v>
      </c>
      <c r="R53" s="5"/>
      <c r="S53" s="1"/>
      <c r="T53" s="1">
        <f t="shared" si="31"/>
        <v>14.950566304860782</v>
      </c>
      <c r="U53" s="1">
        <f t="shared" si="7"/>
        <v>14.950566304860782</v>
      </c>
      <c r="V53" s="1">
        <v>4.8003999999999998</v>
      </c>
      <c r="W53" s="1">
        <v>2.5406</v>
      </c>
      <c r="X53" s="1">
        <v>0.70740000000000003</v>
      </c>
      <c r="Y53" s="1">
        <v>2.6705999999999999</v>
      </c>
      <c r="Z53" s="1">
        <v>3.3752</v>
      </c>
      <c r="AA53" s="1">
        <v>1.1286</v>
      </c>
      <c r="AB53" s="1"/>
      <c r="AC53" s="1">
        <f t="shared" si="3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32</v>
      </c>
      <c r="C54" s="1">
        <v>179.244</v>
      </c>
      <c r="D54" s="1"/>
      <c r="E54" s="1">
        <v>67.31</v>
      </c>
      <c r="F54" s="1">
        <v>85.899000000000001</v>
      </c>
      <c r="G54" s="6">
        <v>1</v>
      </c>
      <c r="H54" s="1">
        <v>45</v>
      </c>
      <c r="I54" s="1" t="s">
        <v>33</v>
      </c>
      <c r="J54" s="1">
        <v>66.2</v>
      </c>
      <c r="K54" s="1">
        <f t="shared" si="27"/>
        <v>1.1099999999999994</v>
      </c>
      <c r="L54" s="1"/>
      <c r="M54" s="1"/>
      <c r="N54" s="1">
        <v>90.736600000000024</v>
      </c>
      <c r="O54" s="1">
        <f t="shared" si="3"/>
        <v>13.462</v>
      </c>
      <c r="P54" s="5"/>
      <c r="Q54" s="5">
        <f t="shared" si="30"/>
        <v>0</v>
      </c>
      <c r="R54" s="5"/>
      <c r="S54" s="1"/>
      <c r="T54" s="1">
        <f t="shared" si="31"/>
        <v>13.12105184965087</v>
      </c>
      <c r="U54" s="1">
        <f t="shared" si="7"/>
        <v>13.12105184965087</v>
      </c>
      <c r="V54" s="1">
        <v>17.886600000000001</v>
      </c>
      <c r="W54" s="1">
        <v>10.298400000000001</v>
      </c>
      <c r="X54" s="1">
        <v>12.7384</v>
      </c>
      <c r="Y54" s="1">
        <v>18.6462</v>
      </c>
      <c r="Z54" s="1">
        <v>15.5106</v>
      </c>
      <c r="AA54" s="1">
        <v>24.6844</v>
      </c>
      <c r="AB54" s="1"/>
      <c r="AC54" s="1">
        <f t="shared" si="32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104.288</v>
      </c>
      <c r="D55" s="1">
        <v>12.87</v>
      </c>
      <c r="E55" s="1">
        <v>16.257000000000001</v>
      </c>
      <c r="F55" s="1">
        <v>81.031000000000006</v>
      </c>
      <c r="G55" s="6">
        <v>1</v>
      </c>
      <c r="H55" s="1">
        <v>45</v>
      </c>
      <c r="I55" s="1" t="s">
        <v>33</v>
      </c>
      <c r="J55" s="1">
        <v>16.8</v>
      </c>
      <c r="K55" s="1">
        <f t="shared" si="27"/>
        <v>-0.54299999999999926</v>
      </c>
      <c r="L55" s="1"/>
      <c r="M55" s="1"/>
      <c r="N55" s="1">
        <v>0</v>
      </c>
      <c r="O55" s="1">
        <f t="shared" si="3"/>
        <v>3.2514000000000003</v>
      </c>
      <c r="P55" s="5"/>
      <c r="Q55" s="5">
        <f t="shared" si="30"/>
        <v>0</v>
      </c>
      <c r="R55" s="5"/>
      <c r="S55" s="1"/>
      <c r="T55" s="1">
        <f t="shared" si="31"/>
        <v>24.921879805622194</v>
      </c>
      <c r="U55" s="1">
        <f t="shared" si="7"/>
        <v>24.921879805622194</v>
      </c>
      <c r="V55" s="1">
        <v>6.6445999999999996</v>
      </c>
      <c r="W55" s="1">
        <v>7.6614000000000004</v>
      </c>
      <c r="X55" s="1">
        <v>9.7840000000000007</v>
      </c>
      <c r="Y55" s="1">
        <v>7.5075999999999992</v>
      </c>
      <c r="Z55" s="1">
        <v>2.4196</v>
      </c>
      <c r="AA55" s="1">
        <v>15.0572</v>
      </c>
      <c r="AB55" s="21" t="s">
        <v>42</v>
      </c>
      <c r="AC55" s="1">
        <f t="shared" si="3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32</v>
      </c>
      <c r="C56" s="1">
        <v>56.801000000000002</v>
      </c>
      <c r="D56" s="1">
        <v>65.516999999999996</v>
      </c>
      <c r="E56" s="1">
        <v>18.835000000000001</v>
      </c>
      <c r="F56" s="1">
        <v>69.483000000000004</v>
      </c>
      <c r="G56" s="6">
        <v>1</v>
      </c>
      <c r="H56" s="1" t="e">
        <v>#N/A</v>
      </c>
      <c r="I56" s="1" t="s">
        <v>33</v>
      </c>
      <c r="J56" s="1">
        <v>21.5</v>
      </c>
      <c r="K56" s="1">
        <f t="shared" si="27"/>
        <v>-2.6649999999999991</v>
      </c>
      <c r="L56" s="1"/>
      <c r="M56" s="1"/>
      <c r="N56" s="1">
        <v>0</v>
      </c>
      <c r="O56" s="1">
        <f t="shared" si="3"/>
        <v>3.7670000000000003</v>
      </c>
      <c r="P56" s="5"/>
      <c r="Q56" s="5">
        <f t="shared" si="30"/>
        <v>0</v>
      </c>
      <c r="R56" s="5"/>
      <c r="S56" s="1"/>
      <c r="T56" s="1">
        <f t="shared" si="31"/>
        <v>18.445181842314838</v>
      </c>
      <c r="U56" s="1">
        <f t="shared" si="7"/>
        <v>18.445181842314838</v>
      </c>
      <c r="V56" s="1">
        <v>3.7669999999999999</v>
      </c>
      <c r="W56" s="1">
        <v>1.0564</v>
      </c>
      <c r="X56" s="1">
        <v>3.1778</v>
      </c>
      <c r="Y56" s="1">
        <v>9.4678000000000004</v>
      </c>
      <c r="Z56" s="1">
        <v>7.3464</v>
      </c>
      <c r="AA56" s="1">
        <v>0</v>
      </c>
      <c r="AB56" s="1"/>
      <c r="AC56" s="1">
        <f t="shared" si="3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40</v>
      </c>
      <c r="C57" s="1">
        <v>1203</v>
      </c>
      <c r="D57" s="1">
        <v>3138</v>
      </c>
      <c r="E57" s="1">
        <v>1523</v>
      </c>
      <c r="F57" s="1">
        <v>2178</v>
      </c>
      <c r="G57" s="6">
        <v>0.4</v>
      </c>
      <c r="H57" s="1">
        <v>45</v>
      </c>
      <c r="I57" s="1" t="s">
        <v>33</v>
      </c>
      <c r="J57" s="1">
        <v>1582</v>
      </c>
      <c r="K57" s="1">
        <f t="shared" si="27"/>
        <v>-59</v>
      </c>
      <c r="L57" s="1"/>
      <c r="M57" s="1"/>
      <c r="N57" s="1">
        <v>835.39999999999964</v>
      </c>
      <c r="O57" s="1">
        <f t="shared" si="3"/>
        <v>304.60000000000002</v>
      </c>
      <c r="P57" s="5">
        <f>12.4*O57-N57-F57</f>
        <v>763.64000000000078</v>
      </c>
      <c r="Q57" s="5">
        <f t="shared" si="30"/>
        <v>763.64000000000078</v>
      </c>
      <c r="R57" s="5"/>
      <c r="S57" s="1"/>
      <c r="T57" s="1">
        <f t="shared" si="31"/>
        <v>12.4</v>
      </c>
      <c r="U57" s="1">
        <f t="shared" si="7"/>
        <v>9.8929743926460905</v>
      </c>
      <c r="V57" s="1">
        <v>323.39999999999998</v>
      </c>
      <c r="W57" s="1">
        <v>308</v>
      </c>
      <c r="X57" s="1">
        <v>313</v>
      </c>
      <c r="Y57" s="1">
        <v>274.39999999999998</v>
      </c>
      <c r="Z57" s="1">
        <v>251.4</v>
      </c>
      <c r="AA57" s="1">
        <v>264</v>
      </c>
      <c r="AB57" s="1" t="s">
        <v>93</v>
      </c>
      <c r="AC57" s="1">
        <f t="shared" si="32"/>
        <v>305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40</v>
      </c>
      <c r="C58" s="1">
        <v>57.561999999999998</v>
      </c>
      <c r="D58" s="1">
        <v>330</v>
      </c>
      <c r="E58" s="1">
        <v>100</v>
      </c>
      <c r="F58" s="1">
        <v>282.56200000000001</v>
      </c>
      <c r="G58" s="6">
        <v>0.45</v>
      </c>
      <c r="H58" s="1">
        <v>50</v>
      </c>
      <c r="I58" s="1" t="s">
        <v>33</v>
      </c>
      <c r="J58" s="1">
        <v>99</v>
      </c>
      <c r="K58" s="1">
        <f t="shared" si="27"/>
        <v>1</v>
      </c>
      <c r="L58" s="1"/>
      <c r="M58" s="1"/>
      <c r="N58" s="1">
        <v>0</v>
      </c>
      <c r="O58" s="1">
        <f t="shared" si="3"/>
        <v>20</v>
      </c>
      <c r="P58" s="5"/>
      <c r="Q58" s="5">
        <f t="shared" si="30"/>
        <v>0</v>
      </c>
      <c r="R58" s="5"/>
      <c r="S58" s="1"/>
      <c r="T58" s="1">
        <f t="shared" si="31"/>
        <v>14.1281</v>
      </c>
      <c r="U58" s="1">
        <f t="shared" si="7"/>
        <v>14.1281</v>
      </c>
      <c r="V58" s="1">
        <v>20.8</v>
      </c>
      <c r="W58" s="1">
        <v>31.287600000000001</v>
      </c>
      <c r="X58" s="1">
        <v>31.887599999999999</v>
      </c>
      <c r="Y58" s="1">
        <v>24.2</v>
      </c>
      <c r="Z58" s="1">
        <v>23.18</v>
      </c>
      <c r="AA58" s="1">
        <v>16.38</v>
      </c>
      <c r="AB58" s="1"/>
      <c r="AC58" s="1">
        <f t="shared" si="3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32</v>
      </c>
      <c r="C59" s="1">
        <v>953.63</v>
      </c>
      <c r="D59" s="1">
        <v>1310.752</v>
      </c>
      <c r="E59" s="1">
        <v>739.2</v>
      </c>
      <c r="F59" s="1">
        <v>1370.1569999999999</v>
      </c>
      <c r="G59" s="6">
        <v>1</v>
      </c>
      <c r="H59" s="1">
        <v>45</v>
      </c>
      <c r="I59" s="1" t="s">
        <v>33</v>
      </c>
      <c r="J59" s="1">
        <v>666.65</v>
      </c>
      <c r="K59" s="1">
        <f t="shared" si="27"/>
        <v>72.550000000000068</v>
      </c>
      <c r="L59" s="1"/>
      <c r="M59" s="1"/>
      <c r="N59" s="1">
        <v>418.79259999999988</v>
      </c>
      <c r="O59" s="1">
        <f t="shared" si="3"/>
        <v>147.84</v>
      </c>
      <c r="P59" s="5"/>
      <c r="Q59" s="5">
        <f t="shared" si="30"/>
        <v>0</v>
      </c>
      <c r="R59" s="5"/>
      <c r="S59" s="1"/>
      <c r="T59" s="1">
        <f t="shared" si="31"/>
        <v>12.100579004329003</v>
      </c>
      <c r="U59" s="1">
        <f t="shared" si="7"/>
        <v>12.100579004329003</v>
      </c>
      <c r="V59" s="1">
        <v>166.6986</v>
      </c>
      <c r="W59" s="1">
        <v>169.3878</v>
      </c>
      <c r="X59" s="1">
        <v>157.2756</v>
      </c>
      <c r="Y59" s="1">
        <v>161.3262</v>
      </c>
      <c r="Z59" s="1">
        <v>155.51560000000001</v>
      </c>
      <c r="AA59" s="1">
        <v>142.91739999999999</v>
      </c>
      <c r="AB59" s="1"/>
      <c r="AC59" s="1">
        <f t="shared" si="3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40</v>
      </c>
      <c r="C60" s="1">
        <v>712</v>
      </c>
      <c r="D60" s="1">
        <v>978</v>
      </c>
      <c r="E60" s="1">
        <v>504</v>
      </c>
      <c r="F60" s="1">
        <v>985</v>
      </c>
      <c r="G60" s="6">
        <v>0.35</v>
      </c>
      <c r="H60" s="1">
        <v>40</v>
      </c>
      <c r="I60" s="1" t="s">
        <v>33</v>
      </c>
      <c r="J60" s="1">
        <v>517.20000000000005</v>
      </c>
      <c r="K60" s="1">
        <f t="shared" si="27"/>
        <v>-13.200000000000045</v>
      </c>
      <c r="L60" s="1"/>
      <c r="M60" s="1"/>
      <c r="N60" s="1">
        <v>0</v>
      </c>
      <c r="O60" s="1">
        <f t="shared" si="3"/>
        <v>100.8</v>
      </c>
      <c r="P60" s="5">
        <f t="shared" si="33"/>
        <v>224.59999999999991</v>
      </c>
      <c r="Q60" s="5">
        <f t="shared" si="30"/>
        <v>224.59999999999991</v>
      </c>
      <c r="R60" s="5"/>
      <c r="S60" s="1"/>
      <c r="T60" s="1">
        <f t="shared" si="31"/>
        <v>12</v>
      </c>
      <c r="U60" s="1">
        <f t="shared" si="7"/>
        <v>9.7718253968253972</v>
      </c>
      <c r="V60" s="1">
        <v>102.6</v>
      </c>
      <c r="W60" s="1">
        <v>123.6</v>
      </c>
      <c r="X60" s="1">
        <v>114.8</v>
      </c>
      <c r="Y60" s="1">
        <v>113</v>
      </c>
      <c r="Z60" s="1">
        <v>116.4</v>
      </c>
      <c r="AA60" s="1">
        <v>78</v>
      </c>
      <c r="AB60" s="1" t="s">
        <v>93</v>
      </c>
      <c r="AC60" s="1">
        <f t="shared" si="32"/>
        <v>79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32</v>
      </c>
      <c r="C61" s="1">
        <v>154.46600000000001</v>
      </c>
      <c r="D61" s="1">
        <v>301.34500000000003</v>
      </c>
      <c r="E61" s="1">
        <v>178.399</v>
      </c>
      <c r="F61" s="1">
        <v>262.95800000000003</v>
      </c>
      <c r="G61" s="6">
        <v>1</v>
      </c>
      <c r="H61" s="1">
        <v>40</v>
      </c>
      <c r="I61" s="1" t="s">
        <v>33</v>
      </c>
      <c r="J61" s="1">
        <v>176.52</v>
      </c>
      <c r="K61" s="1">
        <f t="shared" si="27"/>
        <v>1.8789999999999907</v>
      </c>
      <c r="L61" s="1"/>
      <c r="M61" s="1"/>
      <c r="N61" s="1">
        <v>23.689799999999991</v>
      </c>
      <c r="O61" s="1">
        <f t="shared" si="3"/>
        <v>35.6798</v>
      </c>
      <c r="P61" s="5">
        <f t="shared" si="33"/>
        <v>141.50979999999998</v>
      </c>
      <c r="Q61" s="5">
        <f t="shared" si="30"/>
        <v>141.50979999999998</v>
      </c>
      <c r="R61" s="5"/>
      <c r="S61" s="1"/>
      <c r="T61" s="1">
        <f t="shared" si="31"/>
        <v>12</v>
      </c>
      <c r="U61" s="1">
        <f t="shared" si="7"/>
        <v>8.0338959299099209</v>
      </c>
      <c r="V61" s="1">
        <v>29.968800000000002</v>
      </c>
      <c r="W61" s="1">
        <v>30.112400000000001</v>
      </c>
      <c r="X61" s="1">
        <v>40.991999999999997</v>
      </c>
      <c r="Y61" s="1">
        <v>38.717200000000012</v>
      </c>
      <c r="Z61" s="1">
        <v>32.184399999999997</v>
      </c>
      <c r="AA61" s="1">
        <v>35.796999999999997</v>
      </c>
      <c r="AB61" s="1"/>
      <c r="AC61" s="1">
        <f t="shared" si="32"/>
        <v>142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40</v>
      </c>
      <c r="C62" s="1">
        <v>598</v>
      </c>
      <c r="D62" s="1">
        <v>1752</v>
      </c>
      <c r="E62" s="1">
        <v>1005</v>
      </c>
      <c r="F62" s="1">
        <v>1012</v>
      </c>
      <c r="G62" s="6">
        <v>0.4</v>
      </c>
      <c r="H62" s="1">
        <v>40</v>
      </c>
      <c r="I62" s="1" t="s">
        <v>33</v>
      </c>
      <c r="J62" s="1">
        <v>1011</v>
      </c>
      <c r="K62" s="1">
        <f t="shared" si="27"/>
        <v>-6</v>
      </c>
      <c r="L62" s="1"/>
      <c r="M62" s="1"/>
      <c r="N62" s="1">
        <v>483.84000000000083</v>
      </c>
      <c r="O62" s="1">
        <f t="shared" si="3"/>
        <v>201</v>
      </c>
      <c r="P62" s="5">
        <f t="shared" ref="P62:P63" si="34">12.4*O62-N62-F62</f>
        <v>996.55999999999926</v>
      </c>
      <c r="Q62" s="5">
        <f t="shared" si="30"/>
        <v>996.55999999999926</v>
      </c>
      <c r="R62" s="5"/>
      <c r="S62" s="1"/>
      <c r="T62" s="1">
        <f t="shared" si="31"/>
        <v>12.4</v>
      </c>
      <c r="U62" s="1">
        <f t="shared" si="7"/>
        <v>7.4419900497512481</v>
      </c>
      <c r="V62" s="1">
        <v>176.8</v>
      </c>
      <c r="W62" s="1">
        <v>168.2</v>
      </c>
      <c r="X62" s="1">
        <v>164.4</v>
      </c>
      <c r="Y62" s="1">
        <v>142.4</v>
      </c>
      <c r="Z62" s="1">
        <v>128.19999999999999</v>
      </c>
      <c r="AA62" s="1">
        <v>125.2</v>
      </c>
      <c r="AB62" s="1"/>
      <c r="AC62" s="1">
        <f t="shared" si="32"/>
        <v>399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40</v>
      </c>
      <c r="C63" s="1">
        <v>875</v>
      </c>
      <c r="D63" s="1">
        <v>2046</v>
      </c>
      <c r="E63" s="1">
        <v>994</v>
      </c>
      <c r="F63" s="1">
        <v>1453</v>
      </c>
      <c r="G63" s="6">
        <v>0.4</v>
      </c>
      <c r="H63" s="1">
        <v>45</v>
      </c>
      <c r="I63" s="1" t="s">
        <v>33</v>
      </c>
      <c r="J63" s="1">
        <v>998</v>
      </c>
      <c r="K63" s="1">
        <f t="shared" si="27"/>
        <v>-4</v>
      </c>
      <c r="L63" s="1"/>
      <c r="M63" s="1"/>
      <c r="N63" s="1">
        <v>360.80000000000058</v>
      </c>
      <c r="O63" s="1">
        <f t="shared" si="3"/>
        <v>198.8</v>
      </c>
      <c r="P63" s="5">
        <f t="shared" si="34"/>
        <v>651.31999999999971</v>
      </c>
      <c r="Q63" s="5">
        <f t="shared" si="30"/>
        <v>651.31999999999971</v>
      </c>
      <c r="R63" s="5"/>
      <c r="S63" s="1"/>
      <c r="T63" s="1">
        <f t="shared" si="31"/>
        <v>12.4</v>
      </c>
      <c r="U63" s="1">
        <f t="shared" si="7"/>
        <v>9.1237424547283723</v>
      </c>
      <c r="V63" s="1">
        <v>204.8</v>
      </c>
      <c r="W63" s="1">
        <v>203.2</v>
      </c>
      <c r="X63" s="1">
        <v>207.4</v>
      </c>
      <c r="Y63" s="1">
        <v>188.8</v>
      </c>
      <c r="Z63" s="1">
        <v>173.4</v>
      </c>
      <c r="AA63" s="1">
        <v>159.19999999999999</v>
      </c>
      <c r="AB63" s="1" t="s">
        <v>93</v>
      </c>
      <c r="AC63" s="1">
        <f t="shared" si="32"/>
        <v>261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40</v>
      </c>
      <c r="C64" s="1">
        <v>250</v>
      </c>
      <c r="D64" s="1">
        <v>1422</v>
      </c>
      <c r="E64" s="1">
        <v>516</v>
      </c>
      <c r="F64" s="1">
        <v>1008</v>
      </c>
      <c r="G64" s="6">
        <v>0.4</v>
      </c>
      <c r="H64" s="1">
        <v>40</v>
      </c>
      <c r="I64" s="1" t="s">
        <v>33</v>
      </c>
      <c r="J64" s="1">
        <v>553</v>
      </c>
      <c r="K64" s="1">
        <f t="shared" si="27"/>
        <v>-37</v>
      </c>
      <c r="L64" s="1"/>
      <c r="M64" s="1"/>
      <c r="N64" s="1">
        <v>168.3599999999999</v>
      </c>
      <c r="O64" s="1">
        <f t="shared" si="3"/>
        <v>103.2</v>
      </c>
      <c r="P64" s="5">
        <f t="shared" si="33"/>
        <v>62.040000000000191</v>
      </c>
      <c r="Q64" s="5">
        <f t="shared" si="30"/>
        <v>62.040000000000191</v>
      </c>
      <c r="R64" s="5"/>
      <c r="S64" s="1"/>
      <c r="T64" s="1">
        <f t="shared" si="31"/>
        <v>12</v>
      </c>
      <c r="U64" s="1">
        <f t="shared" si="7"/>
        <v>11.398837209302325</v>
      </c>
      <c r="V64" s="1">
        <v>114.4</v>
      </c>
      <c r="W64" s="1">
        <v>127</v>
      </c>
      <c r="X64" s="1">
        <v>122.2</v>
      </c>
      <c r="Y64" s="1">
        <v>85.2</v>
      </c>
      <c r="Z64" s="1">
        <v>77.2</v>
      </c>
      <c r="AA64" s="1">
        <v>76.8</v>
      </c>
      <c r="AB64" s="1"/>
      <c r="AC64" s="1">
        <f t="shared" si="32"/>
        <v>25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32</v>
      </c>
      <c r="C65" s="1">
        <v>645.85500000000002</v>
      </c>
      <c r="D65" s="1">
        <v>659.83900000000006</v>
      </c>
      <c r="E65" s="1">
        <v>386.89</v>
      </c>
      <c r="F65" s="1">
        <v>796.96699999999998</v>
      </c>
      <c r="G65" s="6">
        <v>1</v>
      </c>
      <c r="H65" s="1">
        <v>50</v>
      </c>
      <c r="I65" s="1" t="s">
        <v>33</v>
      </c>
      <c r="J65" s="1">
        <v>382.15</v>
      </c>
      <c r="K65" s="1">
        <f t="shared" si="27"/>
        <v>4.7400000000000091</v>
      </c>
      <c r="L65" s="1"/>
      <c r="M65" s="1"/>
      <c r="N65" s="1">
        <v>0</v>
      </c>
      <c r="O65" s="1">
        <f t="shared" si="3"/>
        <v>77.378</v>
      </c>
      <c r="P65" s="5">
        <f t="shared" si="33"/>
        <v>131.56900000000007</v>
      </c>
      <c r="Q65" s="5">
        <f t="shared" si="30"/>
        <v>131.56900000000007</v>
      </c>
      <c r="R65" s="5"/>
      <c r="S65" s="1"/>
      <c r="T65" s="1">
        <f t="shared" si="31"/>
        <v>12</v>
      </c>
      <c r="U65" s="1">
        <f t="shared" si="7"/>
        <v>10.299658817751816</v>
      </c>
      <c r="V65" s="1">
        <v>79.814599999999999</v>
      </c>
      <c r="W65" s="1">
        <v>96.627600000000001</v>
      </c>
      <c r="X65" s="1">
        <v>87.626400000000004</v>
      </c>
      <c r="Y65" s="1">
        <v>94.689599999999999</v>
      </c>
      <c r="Z65" s="1">
        <v>96.825999999999993</v>
      </c>
      <c r="AA65" s="1">
        <v>90.543399999999991</v>
      </c>
      <c r="AB65" s="1"/>
      <c r="AC65" s="1">
        <f t="shared" si="32"/>
        <v>132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32</v>
      </c>
      <c r="C66" s="1">
        <v>691.53</v>
      </c>
      <c r="D66" s="1">
        <v>789.92499999999995</v>
      </c>
      <c r="E66" s="1">
        <v>514.76300000000003</v>
      </c>
      <c r="F66" s="1">
        <v>883.43499999999995</v>
      </c>
      <c r="G66" s="6">
        <v>1</v>
      </c>
      <c r="H66" s="1">
        <v>50</v>
      </c>
      <c r="I66" s="1" t="s">
        <v>33</v>
      </c>
      <c r="J66" s="1">
        <v>468.28399999999999</v>
      </c>
      <c r="K66" s="1">
        <f t="shared" si="27"/>
        <v>46.479000000000042</v>
      </c>
      <c r="L66" s="1"/>
      <c r="M66" s="1"/>
      <c r="N66" s="1">
        <v>124.03999999999969</v>
      </c>
      <c r="O66" s="1">
        <f t="shared" si="3"/>
        <v>102.9526</v>
      </c>
      <c r="P66" s="5">
        <f>12.4*O66-N66-F66</f>
        <v>269.13724000000047</v>
      </c>
      <c r="Q66" s="5">
        <f t="shared" si="30"/>
        <v>269.13724000000047</v>
      </c>
      <c r="R66" s="5"/>
      <c r="S66" s="1"/>
      <c r="T66" s="1">
        <f t="shared" si="31"/>
        <v>12.4</v>
      </c>
      <c r="U66" s="1">
        <f t="shared" si="7"/>
        <v>9.7858140542346632</v>
      </c>
      <c r="V66" s="1">
        <v>98.894599999999997</v>
      </c>
      <c r="W66" s="1">
        <v>112.241</v>
      </c>
      <c r="X66" s="1">
        <v>122.4614</v>
      </c>
      <c r="Y66" s="1">
        <v>136.6738</v>
      </c>
      <c r="Z66" s="1">
        <v>116.74299999999999</v>
      </c>
      <c r="AA66" s="1">
        <v>120.23399999999999</v>
      </c>
      <c r="AB66" s="1"/>
      <c r="AC66" s="1">
        <f t="shared" si="32"/>
        <v>269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32</v>
      </c>
      <c r="C67" s="1">
        <v>556.16499999999996</v>
      </c>
      <c r="D67" s="1">
        <v>210.44</v>
      </c>
      <c r="E67" s="1">
        <v>400.13900000000001</v>
      </c>
      <c r="F67" s="1">
        <v>274.49200000000002</v>
      </c>
      <c r="G67" s="6">
        <v>1</v>
      </c>
      <c r="H67" s="1">
        <v>55</v>
      </c>
      <c r="I67" s="1" t="s">
        <v>33</v>
      </c>
      <c r="J67" s="1">
        <v>380.35</v>
      </c>
      <c r="K67" s="1">
        <f t="shared" si="27"/>
        <v>19.788999999999987</v>
      </c>
      <c r="L67" s="1"/>
      <c r="M67" s="1"/>
      <c r="N67" s="1">
        <v>581.71220000000017</v>
      </c>
      <c r="O67" s="1">
        <f t="shared" si="3"/>
        <v>80.027799999999999</v>
      </c>
      <c r="P67" s="5">
        <f t="shared" si="33"/>
        <v>104.12939999999975</v>
      </c>
      <c r="Q67" s="5">
        <f t="shared" si="30"/>
        <v>104.12939999999975</v>
      </c>
      <c r="R67" s="5"/>
      <c r="S67" s="1"/>
      <c r="T67" s="1">
        <f t="shared" si="31"/>
        <v>12</v>
      </c>
      <c r="U67" s="1">
        <f t="shared" si="7"/>
        <v>10.698834654957404</v>
      </c>
      <c r="V67" s="1">
        <v>82.627800000000008</v>
      </c>
      <c r="W67" s="1">
        <v>55.572799999999987</v>
      </c>
      <c r="X67" s="1">
        <v>51.497999999999998</v>
      </c>
      <c r="Y67" s="1">
        <v>70.742800000000003</v>
      </c>
      <c r="Z67" s="1">
        <v>71.879199999999997</v>
      </c>
      <c r="AA67" s="1">
        <v>56.556600000000003</v>
      </c>
      <c r="AB67" s="1"/>
      <c r="AC67" s="1">
        <f t="shared" si="32"/>
        <v>104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104</v>
      </c>
      <c r="B68" s="14" t="s">
        <v>32</v>
      </c>
      <c r="C68" s="14"/>
      <c r="D68" s="14"/>
      <c r="E68" s="14"/>
      <c r="F68" s="14"/>
      <c r="G68" s="15">
        <v>0</v>
      </c>
      <c r="H68" s="14" t="e">
        <v>#N/A</v>
      </c>
      <c r="I68" s="14" t="s">
        <v>33</v>
      </c>
      <c r="J68" s="14"/>
      <c r="K68" s="14">
        <f t="shared" si="27"/>
        <v>0</v>
      </c>
      <c r="L68" s="14"/>
      <c r="M68" s="14"/>
      <c r="N68" s="14"/>
      <c r="O68" s="14">
        <f t="shared" si="3"/>
        <v>0</v>
      </c>
      <c r="P68" s="16"/>
      <c r="Q68" s="16"/>
      <c r="R68" s="16"/>
      <c r="S68" s="14"/>
      <c r="T68" s="14" t="e">
        <f t="shared" si="9"/>
        <v>#DIV/0!</v>
      </c>
      <c r="U68" s="14" t="e">
        <f t="shared" si="7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 t="s">
        <v>105</v>
      </c>
      <c r="AC68" s="14">
        <f t="shared" si="29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106</v>
      </c>
      <c r="B69" s="14" t="s">
        <v>32</v>
      </c>
      <c r="C69" s="14"/>
      <c r="D69" s="14"/>
      <c r="E69" s="14"/>
      <c r="F69" s="14"/>
      <c r="G69" s="15">
        <v>0</v>
      </c>
      <c r="H69" s="14" t="e">
        <v>#N/A</v>
      </c>
      <c r="I69" s="14" t="s">
        <v>33</v>
      </c>
      <c r="J69" s="14"/>
      <c r="K69" s="14">
        <f t="shared" ref="K69:K100" si="35">E69-J69</f>
        <v>0</v>
      </c>
      <c r="L69" s="14"/>
      <c r="M69" s="14"/>
      <c r="N69" s="14"/>
      <c r="O69" s="14">
        <f t="shared" si="3"/>
        <v>0</v>
      </c>
      <c r="P69" s="16"/>
      <c r="Q69" s="16"/>
      <c r="R69" s="16"/>
      <c r="S69" s="14"/>
      <c r="T69" s="14" t="e">
        <f t="shared" si="9"/>
        <v>#DIV/0!</v>
      </c>
      <c r="U69" s="14" t="e">
        <f t="shared" si="7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 t="s">
        <v>105</v>
      </c>
      <c r="AC69" s="14">
        <f t="shared" si="29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107</v>
      </c>
      <c r="B70" s="14" t="s">
        <v>32</v>
      </c>
      <c r="C70" s="14"/>
      <c r="D70" s="14"/>
      <c r="E70" s="14"/>
      <c r="F70" s="14"/>
      <c r="G70" s="15">
        <v>0</v>
      </c>
      <c r="H70" s="14" t="e">
        <v>#N/A</v>
      </c>
      <c r="I70" s="14" t="s">
        <v>33</v>
      </c>
      <c r="J70" s="14"/>
      <c r="K70" s="14">
        <f t="shared" si="35"/>
        <v>0</v>
      </c>
      <c r="L70" s="14"/>
      <c r="M70" s="14"/>
      <c r="N70" s="14"/>
      <c r="O70" s="14">
        <f t="shared" ref="O70:O117" si="36">E70/5</f>
        <v>0</v>
      </c>
      <c r="P70" s="16"/>
      <c r="Q70" s="16"/>
      <c r="R70" s="16"/>
      <c r="S70" s="14"/>
      <c r="T70" s="14" t="e">
        <f t="shared" ref="T70:T117" si="37">(F70+N70+P70)/O70</f>
        <v>#DIV/0!</v>
      </c>
      <c r="U70" s="14" t="e">
        <f t="shared" ref="U70:U117" si="38">(F70+N70)/O70</f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 t="s">
        <v>105</v>
      </c>
      <c r="AC70" s="14">
        <f t="shared" ref="AC70:AC92" si="39">ROUND(P70*G70,0)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40</v>
      </c>
      <c r="C71" s="1">
        <v>1165</v>
      </c>
      <c r="D71" s="1">
        <v>3084</v>
      </c>
      <c r="E71" s="1">
        <v>1416</v>
      </c>
      <c r="F71" s="1">
        <v>2366</v>
      </c>
      <c r="G71" s="6">
        <v>0.4</v>
      </c>
      <c r="H71" s="1">
        <v>45</v>
      </c>
      <c r="I71" s="1" t="s">
        <v>33</v>
      </c>
      <c r="J71" s="1">
        <v>1440</v>
      </c>
      <c r="K71" s="1">
        <f t="shared" si="35"/>
        <v>-24</v>
      </c>
      <c r="L71" s="1"/>
      <c r="M71" s="1"/>
      <c r="N71" s="1">
        <v>0</v>
      </c>
      <c r="O71" s="1">
        <f t="shared" si="36"/>
        <v>283.2</v>
      </c>
      <c r="P71" s="5">
        <f t="shared" ref="P71:P73" si="40">12*O71-N71-F71</f>
        <v>1032.3999999999996</v>
      </c>
      <c r="Q71" s="5">
        <f t="shared" ref="Q71:Q74" si="41">P71</f>
        <v>1032.3999999999996</v>
      </c>
      <c r="R71" s="5"/>
      <c r="S71" s="1"/>
      <c r="T71" s="1">
        <f t="shared" ref="T71:T74" si="42">(F71+N71+Q71)/O71</f>
        <v>12</v>
      </c>
      <c r="U71" s="1">
        <f t="shared" si="38"/>
        <v>8.3545197740112993</v>
      </c>
      <c r="V71" s="1">
        <v>265.2</v>
      </c>
      <c r="W71" s="1">
        <v>314.39999999999998</v>
      </c>
      <c r="X71" s="1">
        <v>304.39999999999998</v>
      </c>
      <c r="Y71" s="1">
        <v>258</v>
      </c>
      <c r="Z71" s="1">
        <v>243.4</v>
      </c>
      <c r="AA71" s="1">
        <v>242.2</v>
      </c>
      <c r="AB71" s="1" t="s">
        <v>93</v>
      </c>
      <c r="AC71" s="1">
        <f t="shared" ref="AC71:AC74" si="43">ROUND(Q71*G71,0)</f>
        <v>413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32</v>
      </c>
      <c r="C72" s="1">
        <v>97.433999999999997</v>
      </c>
      <c r="D72" s="1">
        <v>143.351</v>
      </c>
      <c r="E72" s="1">
        <v>96.754999999999995</v>
      </c>
      <c r="F72" s="1">
        <v>127.167</v>
      </c>
      <c r="G72" s="6">
        <v>1</v>
      </c>
      <c r="H72" s="1" t="e">
        <v>#N/A</v>
      </c>
      <c r="I72" s="1" t="s">
        <v>33</v>
      </c>
      <c r="J72" s="1">
        <v>93.9</v>
      </c>
      <c r="K72" s="1">
        <f t="shared" si="35"/>
        <v>2.8549999999999898</v>
      </c>
      <c r="L72" s="1"/>
      <c r="M72" s="1"/>
      <c r="N72" s="1">
        <v>83.709800000000001</v>
      </c>
      <c r="O72" s="1">
        <f t="shared" si="36"/>
        <v>19.350999999999999</v>
      </c>
      <c r="P72" s="5">
        <f t="shared" si="40"/>
        <v>21.335199999999986</v>
      </c>
      <c r="Q72" s="5">
        <f t="shared" si="41"/>
        <v>21.335199999999986</v>
      </c>
      <c r="R72" s="5"/>
      <c r="S72" s="1"/>
      <c r="T72" s="1">
        <f t="shared" si="42"/>
        <v>12</v>
      </c>
      <c r="U72" s="1">
        <f t="shared" si="38"/>
        <v>10.897462663428247</v>
      </c>
      <c r="V72" s="1">
        <v>20.104399999999998</v>
      </c>
      <c r="W72" s="1">
        <v>17.89</v>
      </c>
      <c r="X72" s="1">
        <v>16.942399999999999</v>
      </c>
      <c r="Y72" s="1">
        <v>2.4249999999999998</v>
      </c>
      <c r="Z72" s="1">
        <v>7.3066000000000004</v>
      </c>
      <c r="AA72" s="1">
        <v>11.958600000000001</v>
      </c>
      <c r="AB72" s="1"/>
      <c r="AC72" s="1">
        <f t="shared" si="43"/>
        <v>21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40</v>
      </c>
      <c r="C73" s="1">
        <v>452</v>
      </c>
      <c r="D73" s="1">
        <v>1140</v>
      </c>
      <c r="E73" s="1">
        <v>707</v>
      </c>
      <c r="F73" s="1">
        <v>666</v>
      </c>
      <c r="G73" s="6">
        <v>0.35</v>
      </c>
      <c r="H73" s="1">
        <v>40</v>
      </c>
      <c r="I73" s="1" t="s">
        <v>33</v>
      </c>
      <c r="J73" s="1">
        <v>717</v>
      </c>
      <c r="K73" s="1">
        <f t="shared" si="35"/>
        <v>-10</v>
      </c>
      <c r="L73" s="1"/>
      <c r="M73" s="1"/>
      <c r="N73" s="1">
        <v>159.19999999999999</v>
      </c>
      <c r="O73" s="1">
        <f t="shared" si="36"/>
        <v>141.4</v>
      </c>
      <c r="P73" s="5">
        <f>12.4*O73-N73-F73</f>
        <v>928.16000000000008</v>
      </c>
      <c r="Q73" s="5">
        <f t="shared" si="41"/>
        <v>928.16000000000008</v>
      </c>
      <c r="R73" s="5"/>
      <c r="S73" s="1"/>
      <c r="T73" s="1">
        <f t="shared" si="42"/>
        <v>12.4</v>
      </c>
      <c r="U73" s="1">
        <f t="shared" si="38"/>
        <v>5.835926449787836</v>
      </c>
      <c r="V73" s="1">
        <v>108.8</v>
      </c>
      <c r="W73" s="1">
        <v>114</v>
      </c>
      <c r="X73" s="1">
        <v>114.6</v>
      </c>
      <c r="Y73" s="1">
        <v>96.8</v>
      </c>
      <c r="Z73" s="1">
        <v>93</v>
      </c>
      <c r="AA73" s="1">
        <v>85.2</v>
      </c>
      <c r="AB73" s="1"/>
      <c r="AC73" s="1">
        <f t="shared" si="43"/>
        <v>325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40</v>
      </c>
      <c r="C74" s="1">
        <v>240</v>
      </c>
      <c r="D74" s="1">
        <v>610</v>
      </c>
      <c r="E74" s="1">
        <v>169</v>
      </c>
      <c r="F74" s="1">
        <v>541</v>
      </c>
      <c r="G74" s="6">
        <v>0.4</v>
      </c>
      <c r="H74" s="1">
        <v>50</v>
      </c>
      <c r="I74" s="1" t="s">
        <v>33</v>
      </c>
      <c r="J74" s="1">
        <v>170</v>
      </c>
      <c r="K74" s="1">
        <f t="shared" si="35"/>
        <v>-1</v>
      </c>
      <c r="L74" s="1"/>
      <c r="M74" s="1"/>
      <c r="N74" s="1">
        <v>0</v>
      </c>
      <c r="O74" s="1">
        <f t="shared" si="36"/>
        <v>33.799999999999997</v>
      </c>
      <c r="P74" s="5"/>
      <c r="Q74" s="5">
        <f t="shared" si="41"/>
        <v>0</v>
      </c>
      <c r="R74" s="5"/>
      <c r="S74" s="1"/>
      <c r="T74" s="1">
        <f t="shared" si="42"/>
        <v>16.005917159763314</v>
      </c>
      <c r="U74" s="1">
        <f t="shared" si="38"/>
        <v>16.005917159763314</v>
      </c>
      <c r="V74" s="1">
        <v>36.4</v>
      </c>
      <c r="W74" s="1">
        <v>58.2</v>
      </c>
      <c r="X74" s="1">
        <v>48.2</v>
      </c>
      <c r="Y74" s="1">
        <v>34</v>
      </c>
      <c r="Z74" s="1">
        <v>42.6</v>
      </c>
      <c r="AA74" s="1">
        <v>38.200000000000003</v>
      </c>
      <c r="AB74" s="1"/>
      <c r="AC74" s="1">
        <f t="shared" si="4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112</v>
      </c>
      <c r="B75" s="10" t="s">
        <v>40</v>
      </c>
      <c r="C75" s="10">
        <v>36</v>
      </c>
      <c r="D75" s="10"/>
      <c r="E75" s="10"/>
      <c r="F75" s="10"/>
      <c r="G75" s="11">
        <v>0</v>
      </c>
      <c r="H75" s="10">
        <v>40</v>
      </c>
      <c r="I75" s="10" t="s">
        <v>41</v>
      </c>
      <c r="J75" s="10">
        <v>4</v>
      </c>
      <c r="K75" s="10">
        <f t="shared" si="35"/>
        <v>-4</v>
      </c>
      <c r="L75" s="10"/>
      <c r="M75" s="10"/>
      <c r="N75" s="10"/>
      <c r="O75" s="10">
        <f t="shared" si="36"/>
        <v>0</v>
      </c>
      <c r="P75" s="12"/>
      <c r="Q75" s="12"/>
      <c r="R75" s="12"/>
      <c r="S75" s="10"/>
      <c r="T75" s="10" t="e">
        <f t="shared" si="37"/>
        <v>#DIV/0!</v>
      </c>
      <c r="U75" s="10" t="e">
        <f t="shared" si="38"/>
        <v>#DIV/0!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/>
      <c r="AC75" s="10">
        <f t="shared" si="39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40</v>
      </c>
      <c r="C76" s="1">
        <v>292</v>
      </c>
      <c r="D76" s="1">
        <v>402</v>
      </c>
      <c r="E76" s="1">
        <v>227</v>
      </c>
      <c r="F76" s="1">
        <v>399</v>
      </c>
      <c r="G76" s="6">
        <v>0.45</v>
      </c>
      <c r="H76" s="1">
        <v>45</v>
      </c>
      <c r="I76" s="1" t="s">
        <v>33</v>
      </c>
      <c r="J76" s="1">
        <v>228</v>
      </c>
      <c r="K76" s="1">
        <f t="shared" si="35"/>
        <v>-1</v>
      </c>
      <c r="L76" s="1"/>
      <c r="M76" s="1"/>
      <c r="N76" s="1">
        <v>13.600000000000019</v>
      </c>
      <c r="O76" s="1">
        <f t="shared" si="36"/>
        <v>45.4</v>
      </c>
      <c r="P76" s="5">
        <f>12*O76-N76-F76</f>
        <v>132.19999999999993</v>
      </c>
      <c r="Q76" s="5">
        <f>P76</f>
        <v>132.19999999999993</v>
      </c>
      <c r="R76" s="5"/>
      <c r="S76" s="1"/>
      <c r="T76" s="1">
        <f>(F76+N76+Q76)/O76</f>
        <v>12</v>
      </c>
      <c r="U76" s="1">
        <f t="shared" si="38"/>
        <v>9.0881057268722483</v>
      </c>
      <c r="V76" s="1">
        <v>43.8</v>
      </c>
      <c r="W76" s="1">
        <v>51.8</v>
      </c>
      <c r="X76" s="1">
        <v>57.4</v>
      </c>
      <c r="Y76" s="1">
        <v>58.8</v>
      </c>
      <c r="Z76" s="1">
        <v>52.2</v>
      </c>
      <c r="AA76" s="1">
        <v>47.8</v>
      </c>
      <c r="AB76" s="1"/>
      <c r="AC76" s="1">
        <f>ROUND(Q76*G76,0)</f>
        <v>59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114</v>
      </c>
      <c r="B77" s="10" t="s">
        <v>40</v>
      </c>
      <c r="C77" s="10">
        <v>18</v>
      </c>
      <c r="D77" s="10"/>
      <c r="E77" s="10"/>
      <c r="F77" s="10"/>
      <c r="G77" s="11">
        <v>0</v>
      </c>
      <c r="H77" s="10">
        <v>45</v>
      </c>
      <c r="I77" s="10" t="s">
        <v>41</v>
      </c>
      <c r="J77" s="10">
        <v>1</v>
      </c>
      <c r="K77" s="10">
        <f t="shared" si="35"/>
        <v>-1</v>
      </c>
      <c r="L77" s="10"/>
      <c r="M77" s="10"/>
      <c r="N77" s="10"/>
      <c r="O77" s="10">
        <f t="shared" si="36"/>
        <v>0</v>
      </c>
      <c r="P77" s="12"/>
      <c r="Q77" s="12"/>
      <c r="R77" s="12"/>
      <c r="S77" s="10"/>
      <c r="T77" s="10" t="e">
        <f t="shared" si="37"/>
        <v>#DIV/0!</v>
      </c>
      <c r="U77" s="10" t="e">
        <f t="shared" si="38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/>
      <c r="AC77" s="10">
        <f t="shared" si="3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40</v>
      </c>
      <c r="C78" s="1">
        <v>176</v>
      </c>
      <c r="D78" s="1">
        <v>257</v>
      </c>
      <c r="E78" s="1">
        <v>160</v>
      </c>
      <c r="F78" s="1">
        <v>200</v>
      </c>
      <c r="G78" s="6">
        <v>0.4</v>
      </c>
      <c r="H78" s="1">
        <v>40</v>
      </c>
      <c r="I78" s="1" t="s">
        <v>33</v>
      </c>
      <c r="J78" s="1">
        <v>161</v>
      </c>
      <c r="K78" s="1">
        <f t="shared" si="35"/>
        <v>-1</v>
      </c>
      <c r="L78" s="1"/>
      <c r="M78" s="1"/>
      <c r="N78" s="1">
        <v>193</v>
      </c>
      <c r="O78" s="1">
        <f t="shared" si="36"/>
        <v>32</v>
      </c>
      <c r="P78" s="5"/>
      <c r="Q78" s="5">
        <f t="shared" ref="Q78:Q79" si="44">P78</f>
        <v>0</v>
      </c>
      <c r="R78" s="5"/>
      <c r="S78" s="1"/>
      <c r="T78" s="1">
        <f t="shared" ref="T78:T79" si="45">(F78+N78+Q78)/O78</f>
        <v>12.28125</v>
      </c>
      <c r="U78" s="1">
        <f t="shared" si="38"/>
        <v>12.28125</v>
      </c>
      <c r="V78" s="1">
        <v>37.4</v>
      </c>
      <c r="W78" s="1">
        <v>31.2</v>
      </c>
      <c r="X78" s="1">
        <v>28</v>
      </c>
      <c r="Y78" s="1">
        <v>31.8</v>
      </c>
      <c r="Z78" s="1">
        <v>28.6</v>
      </c>
      <c r="AA78" s="1">
        <v>20.8</v>
      </c>
      <c r="AB78" s="1"/>
      <c r="AC78" s="1">
        <f t="shared" ref="AC78:AC79" si="46">ROUND(Q78*G78,0)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32</v>
      </c>
      <c r="C79" s="1">
        <v>170.54900000000001</v>
      </c>
      <c r="D79" s="1">
        <v>349.21499999999997</v>
      </c>
      <c r="E79" s="1">
        <v>188.61099999999999</v>
      </c>
      <c r="F79" s="1">
        <v>313.83999999999997</v>
      </c>
      <c r="G79" s="6">
        <v>1</v>
      </c>
      <c r="H79" s="1">
        <v>40</v>
      </c>
      <c r="I79" s="1" t="s">
        <v>33</v>
      </c>
      <c r="J79" s="1">
        <v>186.17</v>
      </c>
      <c r="K79" s="1">
        <f t="shared" si="35"/>
        <v>2.4410000000000025</v>
      </c>
      <c r="L79" s="1"/>
      <c r="M79" s="1"/>
      <c r="N79" s="1">
        <v>38.600800000000049</v>
      </c>
      <c r="O79" s="1">
        <f t="shared" si="36"/>
        <v>37.722200000000001</v>
      </c>
      <c r="P79" s="5">
        <f t="shared" ref="P79" si="47">12*O79-N79-F79</f>
        <v>100.22559999999999</v>
      </c>
      <c r="Q79" s="5">
        <f t="shared" si="44"/>
        <v>100.22559999999999</v>
      </c>
      <c r="R79" s="5"/>
      <c r="S79" s="1"/>
      <c r="T79" s="1">
        <f t="shared" si="45"/>
        <v>12</v>
      </c>
      <c r="U79" s="1">
        <f t="shared" si="38"/>
        <v>9.3430605850135997</v>
      </c>
      <c r="V79" s="1">
        <v>34.897799999999997</v>
      </c>
      <c r="W79" s="1">
        <v>34.927</v>
      </c>
      <c r="X79" s="1">
        <v>46.473999999999997</v>
      </c>
      <c r="Y79" s="1">
        <v>43.9208</v>
      </c>
      <c r="Z79" s="1">
        <v>36.025399999999998</v>
      </c>
      <c r="AA79" s="1">
        <v>38.482799999999997</v>
      </c>
      <c r="AB79" s="1"/>
      <c r="AC79" s="1">
        <f t="shared" si="46"/>
        <v>100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117</v>
      </c>
      <c r="B80" s="10" t="s">
        <v>32</v>
      </c>
      <c r="C80" s="10">
        <v>36</v>
      </c>
      <c r="D80" s="10"/>
      <c r="E80" s="10"/>
      <c r="F80" s="10"/>
      <c r="G80" s="11">
        <v>0</v>
      </c>
      <c r="H80" s="10" t="e">
        <v>#N/A</v>
      </c>
      <c r="I80" s="10" t="s">
        <v>41</v>
      </c>
      <c r="J80" s="10"/>
      <c r="K80" s="10">
        <f t="shared" si="35"/>
        <v>0</v>
      </c>
      <c r="L80" s="10"/>
      <c r="M80" s="10"/>
      <c r="N80" s="10"/>
      <c r="O80" s="10">
        <f t="shared" si="36"/>
        <v>0</v>
      </c>
      <c r="P80" s="12"/>
      <c r="Q80" s="12"/>
      <c r="R80" s="12"/>
      <c r="S80" s="10"/>
      <c r="T80" s="10" t="e">
        <f t="shared" si="37"/>
        <v>#DIV/0!</v>
      </c>
      <c r="U80" s="10" t="e">
        <f t="shared" si="38"/>
        <v>#DIV/0!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/>
      <c r="AC80" s="10">
        <f t="shared" si="3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32</v>
      </c>
      <c r="C81" s="1">
        <v>204.16</v>
      </c>
      <c r="D81" s="1">
        <v>330.41899999999998</v>
      </c>
      <c r="E81" s="1">
        <v>242.61099999999999</v>
      </c>
      <c r="F81" s="1">
        <v>213.90700000000001</v>
      </c>
      <c r="G81" s="6">
        <v>1</v>
      </c>
      <c r="H81" s="1">
        <v>30</v>
      </c>
      <c r="I81" s="1" t="s">
        <v>33</v>
      </c>
      <c r="J81" s="1">
        <v>230</v>
      </c>
      <c r="K81" s="1">
        <f t="shared" si="35"/>
        <v>12.61099999999999</v>
      </c>
      <c r="L81" s="1"/>
      <c r="M81" s="1"/>
      <c r="N81" s="1">
        <v>180.41959999999989</v>
      </c>
      <c r="O81" s="1">
        <f t="shared" si="36"/>
        <v>48.522199999999998</v>
      </c>
      <c r="P81" s="5">
        <f t="shared" ref="P81:P86" si="48">12*O81-N81-F81</f>
        <v>187.93980000000008</v>
      </c>
      <c r="Q81" s="5">
        <f t="shared" ref="Q81:Q87" si="49">P81</f>
        <v>187.93980000000008</v>
      </c>
      <c r="R81" s="5"/>
      <c r="S81" s="1"/>
      <c r="T81" s="1">
        <f t="shared" ref="T81:T87" si="50">(F81+N81+Q81)/O81</f>
        <v>12</v>
      </c>
      <c r="U81" s="1">
        <f t="shared" si="38"/>
        <v>8.1267254988438253</v>
      </c>
      <c r="V81" s="1">
        <v>43.8264</v>
      </c>
      <c r="W81" s="1">
        <v>39.872799999999998</v>
      </c>
      <c r="X81" s="1">
        <v>41.887</v>
      </c>
      <c r="Y81" s="1">
        <v>35.186599999999999</v>
      </c>
      <c r="Z81" s="1">
        <v>41.143000000000001</v>
      </c>
      <c r="AA81" s="1">
        <v>47.552599999999998</v>
      </c>
      <c r="AB81" s="1" t="s">
        <v>93</v>
      </c>
      <c r="AC81" s="1">
        <f t="shared" ref="AC81:AC87" si="51">ROUND(Q81*G81,0)</f>
        <v>188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40</v>
      </c>
      <c r="C82" s="1">
        <v>263</v>
      </c>
      <c r="D82" s="1">
        <v>900</v>
      </c>
      <c r="E82" s="1">
        <v>304</v>
      </c>
      <c r="F82" s="1">
        <v>697</v>
      </c>
      <c r="G82" s="6">
        <v>0.45</v>
      </c>
      <c r="H82" s="1">
        <v>50</v>
      </c>
      <c r="I82" s="1" t="s">
        <v>33</v>
      </c>
      <c r="J82" s="1">
        <v>312</v>
      </c>
      <c r="K82" s="1">
        <f t="shared" si="35"/>
        <v>-8</v>
      </c>
      <c r="L82" s="1"/>
      <c r="M82" s="1"/>
      <c r="N82" s="1">
        <v>0</v>
      </c>
      <c r="O82" s="1">
        <f t="shared" si="36"/>
        <v>60.8</v>
      </c>
      <c r="P82" s="5">
        <f t="shared" si="48"/>
        <v>32.599999999999909</v>
      </c>
      <c r="Q82" s="5">
        <f t="shared" si="49"/>
        <v>32.599999999999909</v>
      </c>
      <c r="R82" s="5"/>
      <c r="S82" s="1"/>
      <c r="T82" s="1">
        <f t="shared" si="50"/>
        <v>11.999999999999998</v>
      </c>
      <c r="U82" s="1">
        <f t="shared" si="38"/>
        <v>11.463815789473685</v>
      </c>
      <c r="V82" s="1">
        <v>52.6</v>
      </c>
      <c r="W82" s="1">
        <v>82</v>
      </c>
      <c r="X82" s="1">
        <v>80.8</v>
      </c>
      <c r="Y82" s="1">
        <v>53.8</v>
      </c>
      <c r="Z82" s="1">
        <v>59.6</v>
      </c>
      <c r="AA82" s="1">
        <v>64.8</v>
      </c>
      <c r="AB82" s="1" t="s">
        <v>120</v>
      </c>
      <c r="AC82" s="1">
        <f t="shared" si="51"/>
        <v>15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32</v>
      </c>
      <c r="C83" s="1">
        <v>963.26</v>
      </c>
      <c r="D83" s="1">
        <v>900.75199999999995</v>
      </c>
      <c r="E83" s="1">
        <v>590.27300000000002</v>
      </c>
      <c r="F83" s="1">
        <v>1158.5550000000001</v>
      </c>
      <c r="G83" s="6">
        <v>1</v>
      </c>
      <c r="H83" s="1">
        <v>50</v>
      </c>
      <c r="I83" s="1" t="s">
        <v>33</v>
      </c>
      <c r="J83" s="1">
        <v>524.85</v>
      </c>
      <c r="K83" s="1">
        <f t="shared" si="35"/>
        <v>65.423000000000002</v>
      </c>
      <c r="L83" s="1"/>
      <c r="M83" s="1"/>
      <c r="N83" s="1">
        <v>0</v>
      </c>
      <c r="O83" s="1">
        <f t="shared" si="36"/>
        <v>118.05460000000001</v>
      </c>
      <c r="P83" s="5">
        <f>12.4*O83-N83-F83</f>
        <v>305.32204000000002</v>
      </c>
      <c r="Q83" s="5">
        <f t="shared" si="49"/>
        <v>305.32204000000002</v>
      </c>
      <c r="R83" s="5"/>
      <c r="S83" s="1"/>
      <c r="T83" s="1">
        <f t="shared" si="50"/>
        <v>12.4</v>
      </c>
      <c r="U83" s="1">
        <f t="shared" si="38"/>
        <v>9.8137217863598707</v>
      </c>
      <c r="V83" s="1">
        <v>114.4324</v>
      </c>
      <c r="W83" s="1">
        <v>141.5538</v>
      </c>
      <c r="X83" s="1">
        <v>144.19139999999999</v>
      </c>
      <c r="Y83" s="1">
        <v>160.86340000000001</v>
      </c>
      <c r="Z83" s="1">
        <v>149.495</v>
      </c>
      <c r="AA83" s="1">
        <v>136.1728</v>
      </c>
      <c r="AB83" s="1"/>
      <c r="AC83" s="1">
        <f t="shared" si="51"/>
        <v>305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32</v>
      </c>
      <c r="C84" s="1">
        <v>139.04</v>
      </c>
      <c r="D84" s="1">
        <v>185.88499999999999</v>
      </c>
      <c r="E84" s="1">
        <v>94.340999999999994</v>
      </c>
      <c r="F84" s="1">
        <v>225.15799999999999</v>
      </c>
      <c r="G84" s="6">
        <v>1</v>
      </c>
      <c r="H84" s="1">
        <v>50</v>
      </c>
      <c r="I84" s="1" t="s">
        <v>33</v>
      </c>
      <c r="J84" s="1">
        <v>87.9</v>
      </c>
      <c r="K84" s="1">
        <f t="shared" si="35"/>
        <v>6.4409999999999883</v>
      </c>
      <c r="L84" s="1"/>
      <c r="M84" s="1"/>
      <c r="N84" s="1">
        <v>0</v>
      </c>
      <c r="O84" s="1">
        <f t="shared" si="36"/>
        <v>18.868199999999998</v>
      </c>
      <c r="P84" s="5"/>
      <c r="Q84" s="5">
        <f t="shared" si="49"/>
        <v>0</v>
      </c>
      <c r="R84" s="5"/>
      <c r="S84" s="1"/>
      <c r="T84" s="1">
        <f t="shared" si="50"/>
        <v>11.933199775283281</v>
      </c>
      <c r="U84" s="1">
        <f t="shared" si="38"/>
        <v>11.933199775283281</v>
      </c>
      <c r="V84" s="1">
        <v>18.469200000000001</v>
      </c>
      <c r="W84" s="1">
        <v>19.4482</v>
      </c>
      <c r="X84" s="1">
        <v>28.431000000000001</v>
      </c>
      <c r="Y84" s="1">
        <v>33.386000000000003</v>
      </c>
      <c r="Z84" s="1">
        <v>24.537600000000001</v>
      </c>
      <c r="AA84" s="1">
        <v>22.4468</v>
      </c>
      <c r="AB84" s="1"/>
      <c r="AC84" s="1">
        <f t="shared" si="5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40</v>
      </c>
      <c r="C85" s="1">
        <v>696</v>
      </c>
      <c r="D85" s="1">
        <v>1428</v>
      </c>
      <c r="E85" s="1">
        <v>801</v>
      </c>
      <c r="F85" s="1">
        <v>1152</v>
      </c>
      <c r="G85" s="6">
        <v>0.4</v>
      </c>
      <c r="H85" s="1">
        <v>40</v>
      </c>
      <c r="I85" s="1" t="s">
        <v>33</v>
      </c>
      <c r="J85" s="1">
        <v>805</v>
      </c>
      <c r="K85" s="1">
        <f t="shared" si="35"/>
        <v>-4</v>
      </c>
      <c r="L85" s="1"/>
      <c r="M85" s="1"/>
      <c r="N85" s="1">
        <v>569.19999999999982</v>
      </c>
      <c r="O85" s="1">
        <f t="shared" si="36"/>
        <v>160.19999999999999</v>
      </c>
      <c r="P85" s="5">
        <f t="shared" si="48"/>
        <v>201.20000000000005</v>
      </c>
      <c r="Q85" s="5">
        <f t="shared" si="49"/>
        <v>201.20000000000005</v>
      </c>
      <c r="R85" s="5"/>
      <c r="S85" s="1"/>
      <c r="T85" s="1">
        <f t="shared" si="50"/>
        <v>12</v>
      </c>
      <c r="U85" s="1">
        <f t="shared" si="38"/>
        <v>10.744069912609238</v>
      </c>
      <c r="V85" s="1">
        <v>167.6</v>
      </c>
      <c r="W85" s="1">
        <v>162</v>
      </c>
      <c r="X85" s="1">
        <v>155.6</v>
      </c>
      <c r="Y85" s="1">
        <v>143</v>
      </c>
      <c r="Z85" s="1">
        <v>133.4</v>
      </c>
      <c r="AA85" s="1">
        <v>123</v>
      </c>
      <c r="AB85" s="1"/>
      <c r="AC85" s="1">
        <f t="shared" si="51"/>
        <v>80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40</v>
      </c>
      <c r="C86" s="1">
        <v>699</v>
      </c>
      <c r="D86" s="1">
        <v>1182</v>
      </c>
      <c r="E86" s="1">
        <v>786</v>
      </c>
      <c r="F86" s="1">
        <v>891</v>
      </c>
      <c r="G86" s="6">
        <v>0.4</v>
      </c>
      <c r="H86" s="1">
        <v>40</v>
      </c>
      <c r="I86" s="1" t="s">
        <v>33</v>
      </c>
      <c r="J86" s="1">
        <v>787</v>
      </c>
      <c r="K86" s="1">
        <f t="shared" si="35"/>
        <v>-1</v>
      </c>
      <c r="L86" s="1"/>
      <c r="M86" s="1"/>
      <c r="N86" s="1">
        <v>828.60000000000036</v>
      </c>
      <c r="O86" s="1">
        <f t="shared" si="36"/>
        <v>157.19999999999999</v>
      </c>
      <c r="P86" s="5">
        <f t="shared" si="48"/>
        <v>166.7999999999995</v>
      </c>
      <c r="Q86" s="5">
        <f t="shared" si="49"/>
        <v>166.7999999999995</v>
      </c>
      <c r="R86" s="5"/>
      <c r="S86" s="1"/>
      <c r="T86" s="1">
        <f t="shared" si="50"/>
        <v>12</v>
      </c>
      <c r="U86" s="1">
        <f t="shared" si="38"/>
        <v>10.938931297709926</v>
      </c>
      <c r="V86" s="1">
        <v>165.8</v>
      </c>
      <c r="W86" s="1">
        <v>144</v>
      </c>
      <c r="X86" s="1">
        <v>138.80000000000001</v>
      </c>
      <c r="Y86" s="1">
        <v>134.19999999999999</v>
      </c>
      <c r="Z86" s="1">
        <v>126</v>
      </c>
      <c r="AA86" s="1">
        <v>123.2</v>
      </c>
      <c r="AB86" s="1"/>
      <c r="AC86" s="1">
        <f t="shared" si="51"/>
        <v>67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40</v>
      </c>
      <c r="C87" s="1">
        <v>18</v>
      </c>
      <c r="D87" s="1"/>
      <c r="E87" s="1"/>
      <c r="F87" s="1"/>
      <c r="G87" s="6">
        <v>0.45</v>
      </c>
      <c r="H87" s="1">
        <v>50</v>
      </c>
      <c r="I87" s="1" t="s">
        <v>33</v>
      </c>
      <c r="J87" s="1">
        <v>1</v>
      </c>
      <c r="K87" s="1">
        <f t="shared" si="35"/>
        <v>-1</v>
      </c>
      <c r="L87" s="1"/>
      <c r="M87" s="1"/>
      <c r="N87" s="1">
        <v>10</v>
      </c>
      <c r="O87" s="1">
        <f t="shared" si="36"/>
        <v>0</v>
      </c>
      <c r="P87" s="5"/>
      <c r="Q87" s="5">
        <f t="shared" si="49"/>
        <v>0</v>
      </c>
      <c r="R87" s="5"/>
      <c r="S87" s="1"/>
      <c r="T87" s="1" t="e">
        <f t="shared" si="50"/>
        <v>#DIV/0!</v>
      </c>
      <c r="U87" s="1" t="e">
        <f t="shared" si="38"/>
        <v>#DIV/0!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/>
      <c r="AC87" s="1">
        <f t="shared" si="5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126</v>
      </c>
      <c r="B88" s="10" t="s">
        <v>40</v>
      </c>
      <c r="C88" s="10">
        <v>250</v>
      </c>
      <c r="D88" s="17">
        <v>222</v>
      </c>
      <c r="E88" s="18">
        <v>200</v>
      </c>
      <c r="F88" s="18">
        <v>183</v>
      </c>
      <c r="G88" s="11">
        <v>0</v>
      </c>
      <c r="H88" s="10">
        <v>40</v>
      </c>
      <c r="I88" s="22" t="s">
        <v>41</v>
      </c>
      <c r="J88" s="10">
        <v>213</v>
      </c>
      <c r="K88" s="10">
        <f t="shared" si="35"/>
        <v>-13</v>
      </c>
      <c r="L88" s="10"/>
      <c r="M88" s="10"/>
      <c r="N88" s="10"/>
      <c r="O88" s="10">
        <f t="shared" si="36"/>
        <v>40</v>
      </c>
      <c r="P88" s="12"/>
      <c r="Q88" s="12"/>
      <c r="R88" s="12"/>
      <c r="S88" s="10"/>
      <c r="T88" s="10">
        <f t="shared" si="37"/>
        <v>4.5750000000000002</v>
      </c>
      <c r="U88" s="10">
        <f t="shared" si="38"/>
        <v>4.5750000000000002</v>
      </c>
      <c r="V88" s="10">
        <v>35.4</v>
      </c>
      <c r="W88" s="10">
        <v>31.4</v>
      </c>
      <c r="X88" s="10">
        <v>29.2</v>
      </c>
      <c r="Y88" s="10">
        <v>32.4</v>
      </c>
      <c r="Z88" s="10">
        <v>36.200000000000003</v>
      </c>
      <c r="AA88" s="10">
        <v>25.6</v>
      </c>
      <c r="AB88" s="10" t="s">
        <v>127</v>
      </c>
      <c r="AC88" s="10">
        <f t="shared" si="3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0" t="s">
        <v>128</v>
      </c>
      <c r="B89" s="1" t="s">
        <v>40</v>
      </c>
      <c r="C89" s="1"/>
      <c r="D89" s="1"/>
      <c r="E89" s="18">
        <f>E88</f>
        <v>200</v>
      </c>
      <c r="F89" s="18">
        <f>F88</f>
        <v>183</v>
      </c>
      <c r="G89" s="6">
        <v>0.4</v>
      </c>
      <c r="H89" s="1" t="e">
        <v>#N/A</v>
      </c>
      <c r="I89" s="1" t="s">
        <v>33</v>
      </c>
      <c r="J89" s="1"/>
      <c r="K89" s="1">
        <f t="shared" si="35"/>
        <v>200</v>
      </c>
      <c r="L89" s="1"/>
      <c r="M89" s="1"/>
      <c r="N89" s="1">
        <v>102.2</v>
      </c>
      <c r="O89" s="1">
        <f t="shared" si="36"/>
        <v>40</v>
      </c>
      <c r="P89" s="5">
        <f t="shared" ref="P89:P91" si="52">12*O89-N89-F89</f>
        <v>194.8</v>
      </c>
      <c r="Q89" s="5">
        <f t="shared" ref="Q89:Q91" si="53">P89</f>
        <v>194.8</v>
      </c>
      <c r="R89" s="5"/>
      <c r="S89" s="1"/>
      <c r="T89" s="1">
        <f t="shared" ref="T89:T91" si="54">(F89+N89+Q89)/O89</f>
        <v>12</v>
      </c>
      <c r="U89" s="1">
        <f t="shared" si="38"/>
        <v>7.13</v>
      </c>
      <c r="V89" s="1">
        <v>35.4</v>
      </c>
      <c r="W89" s="1">
        <v>31.4</v>
      </c>
      <c r="X89" s="1">
        <v>29.2</v>
      </c>
      <c r="Y89" s="1">
        <v>32.4</v>
      </c>
      <c r="Z89" s="1">
        <v>36.200000000000003</v>
      </c>
      <c r="AA89" s="1">
        <v>25.6</v>
      </c>
      <c r="AB89" s="1" t="s">
        <v>129</v>
      </c>
      <c r="AC89" s="1">
        <f t="shared" ref="AC89:AC91" si="55">ROUND(Q89*G89,0)</f>
        <v>78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32</v>
      </c>
      <c r="C90" s="1">
        <v>574.63099999999997</v>
      </c>
      <c r="D90" s="1">
        <v>718.01</v>
      </c>
      <c r="E90" s="1">
        <v>479.73</v>
      </c>
      <c r="F90" s="1">
        <v>664.10500000000002</v>
      </c>
      <c r="G90" s="6">
        <v>1</v>
      </c>
      <c r="H90" s="1">
        <v>40</v>
      </c>
      <c r="I90" s="1" t="s">
        <v>33</v>
      </c>
      <c r="J90" s="1">
        <v>451.2</v>
      </c>
      <c r="K90" s="1">
        <f t="shared" si="35"/>
        <v>28.53000000000003</v>
      </c>
      <c r="L90" s="1"/>
      <c r="M90" s="1"/>
      <c r="N90" s="1">
        <v>423.52540000000022</v>
      </c>
      <c r="O90" s="1">
        <f t="shared" si="36"/>
        <v>95.945999999999998</v>
      </c>
      <c r="P90" s="5">
        <f t="shared" si="52"/>
        <v>63.721599999999626</v>
      </c>
      <c r="Q90" s="5">
        <f t="shared" si="53"/>
        <v>63.721599999999626</v>
      </c>
      <c r="R90" s="5"/>
      <c r="S90" s="1"/>
      <c r="T90" s="1">
        <f t="shared" si="54"/>
        <v>11.999999999999998</v>
      </c>
      <c r="U90" s="1">
        <f t="shared" si="38"/>
        <v>11.335859754445211</v>
      </c>
      <c r="V90" s="1">
        <v>106.7978</v>
      </c>
      <c r="W90" s="1">
        <v>94.742800000000003</v>
      </c>
      <c r="X90" s="1">
        <v>89.095200000000006</v>
      </c>
      <c r="Y90" s="1">
        <v>77.367800000000003</v>
      </c>
      <c r="Z90" s="1">
        <v>92.106999999999999</v>
      </c>
      <c r="AA90" s="1">
        <v>104.6758</v>
      </c>
      <c r="AB90" s="1"/>
      <c r="AC90" s="1">
        <f t="shared" si="55"/>
        <v>64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32</v>
      </c>
      <c r="C91" s="1">
        <v>276.666</v>
      </c>
      <c r="D91" s="1">
        <v>719.94100000000003</v>
      </c>
      <c r="E91" s="1">
        <v>337.86799999999999</v>
      </c>
      <c r="F91" s="1">
        <v>538.96600000000001</v>
      </c>
      <c r="G91" s="6">
        <v>1</v>
      </c>
      <c r="H91" s="1">
        <v>40</v>
      </c>
      <c r="I91" s="1" t="s">
        <v>33</v>
      </c>
      <c r="J91" s="1">
        <v>314.2</v>
      </c>
      <c r="K91" s="1">
        <f t="shared" si="35"/>
        <v>23.668000000000006</v>
      </c>
      <c r="L91" s="1"/>
      <c r="M91" s="1"/>
      <c r="N91" s="1">
        <v>180.50219999999979</v>
      </c>
      <c r="O91" s="1">
        <f t="shared" si="36"/>
        <v>67.573599999999999</v>
      </c>
      <c r="P91" s="5">
        <f t="shared" si="52"/>
        <v>91.415000000000191</v>
      </c>
      <c r="Q91" s="5">
        <f t="shared" si="53"/>
        <v>91.415000000000191</v>
      </c>
      <c r="R91" s="5"/>
      <c r="S91" s="1"/>
      <c r="T91" s="1">
        <f t="shared" si="54"/>
        <v>12</v>
      </c>
      <c r="U91" s="1">
        <f t="shared" si="38"/>
        <v>10.64717877987853</v>
      </c>
      <c r="V91" s="1">
        <v>73.048199999999994</v>
      </c>
      <c r="W91" s="1">
        <v>71.834400000000002</v>
      </c>
      <c r="X91" s="1">
        <v>71.607799999999997</v>
      </c>
      <c r="Y91" s="1">
        <v>60.597999999999999</v>
      </c>
      <c r="Z91" s="1">
        <v>50.364600000000003</v>
      </c>
      <c r="AA91" s="1">
        <v>68.207000000000008</v>
      </c>
      <c r="AB91" s="1"/>
      <c r="AC91" s="1">
        <f t="shared" si="55"/>
        <v>91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132</v>
      </c>
      <c r="B92" s="10" t="s">
        <v>40</v>
      </c>
      <c r="C92" s="10">
        <v>34</v>
      </c>
      <c r="D92" s="10"/>
      <c r="E92" s="10">
        <v>1</v>
      </c>
      <c r="F92" s="10">
        <v>2</v>
      </c>
      <c r="G92" s="11">
        <v>0</v>
      </c>
      <c r="H92" s="10">
        <v>35</v>
      </c>
      <c r="I92" s="10" t="s">
        <v>41</v>
      </c>
      <c r="J92" s="10">
        <v>30</v>
      </c>
      <c r="K92" s="10">
        <f t="shared" si="35"/>
        <v>-29</v>
      </c>
      <c r="L92" s="10"/>
      <c r="M92" s="10"/>
      <c r="N92" s="10"/>
      <c r="O92" s="10">
        <f t="shared" si="36"/>
        <v>0.2</v>
      </c>
      <c r="P92" s="12"/>
      <c r="Q92" s="12"/>
      <c r="R92" s="12"/>
      <c r="S92" s="10"/>
      <c r="T92" s="10">
        <f t="shared" si="37"/>
        <v>10</v>
      </c>
      <c r="U92" s="10">
        <f t="shared" si="38"/>
        <v>10</v>
      </c>
      <c r="V92" s="10">
        <v>0.2</v>
      </c>
      <c r="W92" s="10">
        <v>-0.4</v>
      </c>
      <c r="X92" s="10">
        <v>-0.4</v>
      </c>
      <c r="Y92" s="10">
        <v>0</v>
      </c>
      <c r="Z92" s="10">
        <v>0</v>
      </c>
      <c r="AA92" s="10">
        <v>0.6</v>
      </c>
      <c r="AB92" s="10"/>
      <c r="AC92" s="10">
        <f t="shared" si="3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133</v>
      </c>
      <c r="B93" s="1" t="s">
        <v>40</v>
      </c>
      <c r="C93" s="1">
        <v>232</v>
      </c>
      <c r="D93" s="1">
        <v>780</v>
      </c>
      <c r="E93" s="1">
        <v>219</v>
      </c>
      <c r="F93" s="1">
        <v>634</v>
      </c>
      <c r="G93" s="6">
        <v>0.37</v>
      </c>
      <c r="H93" s="1">
        <v>50</v>
      </c>
      <c r="I93" s="1" t="s">
        <v>33</v>
      </c>
      <c r="J93" s="1">
        <v>201</v>
      </c>
      <c r="K93" s="1">
        <f t="shared" si="35"/>
        <v>18</v>
      </c>
      <c r="L93" s="1"/>
      <c r="M93" s="1"/>
      <c r="N93" s="1">
        <v>0</v>
      </c>
      <c r="O93" s="1">
        <f t="shared" si="36"/>
        <v>43.8</v>
      </c>
      <c r="P93" s="5"/>
      <c r="Q93" s="5">
        <f t="shared" ref="Q93:Q101" si="56">P93</f>
        <v>0</v>
      </c>
      <c r="R93" s="5"/>
      <c r="S93" s="1"/>
      <c r="T93" s="1">
        <f t="shared" ref="T93:T101" si="57">(F93+N93+Q93)/O93</f>
        <v>14.47488584474886</v>
      </c>
      <c r="U93" s="1">
        <f t="shared" si="38"/>
        <v>14.47488584474886</v>
      </c>
      <c r="V93" s="1">
        <v>48</v>
      </c>
      <c r="W93" s="1">
        <v>70</v>
      </c>
      <c r="X93" s="1">
        <v>64.599999999999994</v>
      </c>
      <c r="Y93" s="1">
        <v>50.2</v>
      </c>
      <c r="Z93" s="1">
        <v>49.4</v>
      </c>
      <c r="AA93" s="1">
        <v>44.6</v>
      </c>
      <c r="AB93" s="1"/>
      <c r="AC93" s="1">
        <f t="shared" ref="AC93:AC101" si="58">ROUND(Q93*G93,0)</f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134</v>
      </c>
      <c r="B94" s="1" t="s">
        <v>40</v>
      </c>
      <c r="C94" s="1">
        <v>220</v>
      </c>
      <c r="D94" s="1">
        <v>12</v>
      </c>
      <c r="E94" s="1">
        <v>156</v>
      </c>
      <c r="F94" s="1">
        <v>1</v>
      </c>
      <c r="G94" s="6">
        <v>0.6</v>
      </c>
      <c r="H94" s="1">
        <v>55</v>
      </c>
      <c r="I94" s="1" t="s">
        <v>33</v>
      </c>
      <c r="J94" s="1">
        <v>246</v>
      </c>
      <c r="K94" s="1">
        <f t="shared" si="35"/>
        <v>-90</v>
      </c>
      <c r="L94" s="1"/>
      <c r="M94" s="1"/>
      <c r="N94" s="1">
        <v>22.199999999999989</v>
      </c>
      <c r="O94" s="1">
        <f t="shared" si="36"/>
        <v>31.2</v>
      </c>
      <c r="P94" s="5">
        <f>9*O94-N94-F94</f>
        <v>257.60000000000002</v>
      </c>
      <c r="Q94" s="5">
        <f t="shared" si="56"/>
        <v>257.60000000000002</v>
      </c>
      <c r="R94" s="5"/>
      <c r="S94" s="1"/>
      <c r="T94" s="1">
        <f t="shared" si="57"/>
        <v>9</v>
      </c>
      <c r="U94" s="1">
        <f t="shared" si="38"/>
        <v>0.74358974358974328</v>
      </c>
      <c r="V94" s="1">
        <v>15.6</v>
      </c>
      <c r="W94" s="1">
        <v>14.4</v>
      </c>
      <c r="X94" s="1">
        <v>10.8</v>
      </c>
      <c r="Y94" s="1">
        <v>10.8</v>
      </c>
      <c r="Z94" s="1">
        <v>15.6</v>
      </c>
      <c r="AA94" s="1">
        <v>15.6</v>
      </c>
      <c r="AB94" s="1"/>
      <c r="AC94" s="1">
        <f t="shared" si="58"/>
        <v>155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135</v>
      </c>
      <c r="B95" s="1" t="s">
        <v>40</v>
      </c>
      <c r="C95" s="1">
        <v>117</v>
      </c>
      <c r="D95" s="1">
        <v>336</v>
      </c>
      <c r="E95" s="1">
        <v>126</v>
      </c>
      <c r="F95" s="1">
        <v>240</v>
      </c>
      <c r="G95" s="6">
        <v>0.4</v>
      </c>
      <c r="H95" s="1">
        <v>50</v>
      </c>
      <c r="I95" s="1" t="s">
        <v>33</v>
      </c>
      <c r="J95" s="1">
        <v>124</v>
      </c>
      <c r="K95" s="1">
        <f t="shared" si="35"/>
        <v>2</v>
      </c>
      <c r="L95" s="1"/>
      <c r="M95" s="1"/>
      <c r="N95" s="1">
        <v>0</v>
      </c>
      <c r="O95" s="1">
        <f t="shared" si="36"/>
        <v>25.2</v>
      </c>
      <c r="P95" s="5">
        <f t="shared" ref="P95:P101" si="59">12*O95-N95-F95</f>
        <v>62.399999999999977</v>
      </c>
      <c r="Q95" s="5">
        <f t="shared" si="56"/>
        <v>62.399999999999977</v>
      </c>
      <c r="R95" s="5"/>
      <c r="S95" s="1"/>
      <c r="T95" s="1">
        <f t="shared" si="57"/>
        <v>12</v>
      </c>
      <c r="U95" s="1">
        <f t="shared" si="38"/>
        <v>9.5238095238095237</v>
      </c>
      <c r="V95" s="1">
        <v>23.2</v>
      </c>
      <c r="W95" s="1">
        <v>29</v>
      </c>
      <c r="X95" s="1">
        <v>25.2</v>
      </c>
      <c r="Y95" s="1">
        <v>20.6</v>
      </c>
      <c r="Z95" s="1">
        <v>20.8</v>
      </c>
      <c r="AA95" s="1">
        <v>23</v>
      </c>
      <c r="AB95" s="1"/>
      <c r="AC95" s="1">
        <f t="shared" si="58"/>
        <v>25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40</v>
      </c>
      <c r="C96" s="1">
        <v>120</v>
      </c>
      <c r="D96" s="1">
        <v>414</v>
      </c>
      <c r="E96" s="1">
        <v>132</v>
      </c>
      <c r="F96" s="1">
        <v>292</v>
      </c>
      <c r="G96" s="6">
        <v>0.35</v>
      </c>
      <c r="H96" s="1">
        <v>50</v>
      </c>
      <c r="I96" s="1" t="s">
        <v>33</v>
      </c>
      <c r="J96" s="1">
        <v>137</v>
      </c>
      <c r="K96" s="1">
        <f t="shared" si="35"/>
        <v>-5</v>
      </c>
      <c r="L96" s="1"/>
      <c r="M96" s="1"/>
      <c r="N96" s="1">
        <v>0</v>
      </c>
      <c r="O96" s="1">
        <f t="shared" si="36"/>
        <v>26.4</v>
      </c>
      <c r="P96" s="5">
        <f t="shared" si="59"/>
        <v>24.799999999999955</v>
      </c>
      <c r="Q96" s="5">
        <f t="shared" si="56"/>
        <v>24.799999999999955</v>
      </c>
      <c r="R96" s="5"/>
      <c r="S96" s="1"/>
      <c r="T96" s="1">
        <f t="shared" si="57"/>
        <v>11.999999999999998</v>
      </c>
      <c r="U96" s="1">
        <f t="shared" si="38"/>
        <v>11.060606060606061</v>
      </c>
      <c r="V96" s="1">
        <v>28.4</v>
      </c>
      <c r="W96" s="1">
        <v>34.6</v>
      </c>
      <c r="X96" s="1">
        <v>29.4</v>
      </c>
      <c r="Y96" s="1">
        <v>25.4</v>
      </c>
      <c r="Z96" s="1">
        <v>23.6</v>
      </c>
      <c r="AA96" s="1">
        <v>23.8</v>
      </c>
      <c r="AB96" s="1"/>
      <c r="AC96" s="1">
        <f t="shared" si="58"/>
        <v>9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137</v>
      </c>
      <c r="B97" s="1" t="s">
        <v>40</v>
      </c>
      <c r="C97" s="1">
        <v>270</v>
      </c>
      <c r="D97" s="1">
        <v>708</v>
      </c>
      <c r="E97" s="1">
        <v>343</v>
      </c>
      <c r="F97" s="1">
        <v>481</v>
      </c>
      <c r="G97" s="6">
        <v>0.6</v>
      </c>
      <c r="H97" s="1">
        <v>55</v>
      </c>
      <c r="I97" s="1" t="s">
        <v>33</v>
      </c>
      <c r="J97" s="1">
        <v>350</v>
      </c>
      <c r="K97" s="1">
        <f t="shared" si="35"/>
        <v>-7</v>
      </c>
      <c r="L97" s="1"/>
      <c r="M97" s="1"/>
      <c r="N97" s="1">
        <v>0</v>
      </c>
      <c r="O97" s="1">
        <f t="shared" si="36"/>
        <v>68.599999999999994</v>
      </c>
      <c r="P97" s="5">
        <f t="shared" si="59"/>
        <v>342.19999999999993</v>
      </c>
      <c r="Q97" s="5">
        <f t="shared" si="56"/>
        <v>342.19999999999993</v>
      </c>
      <c r="R97" s="5"/>
      <c r="S97" s="1"/>
      <c r="T97" s="1">
        <f t="shared" si="57"/>
        <v>12</v>
      </c>
      <c r="U97" s="1">
        <f t="shared" si="38"/>
        <v>7.0116618075801753</v>
      </c>
      <c r="V97" s="1">
        <v>44</v>
      </c>
      <c r="W97" s="1">
        <v>68</v>
      </c>
      <c r="X97" s="1">
        <v>66</v>
      </c>
      <c r="Y97" s="1">
        <v>61.2</v>
      </c>
      <c r="Z97" s="1">
        <v>54.2</v>
      </c>
      <c r="AA97" s="1">
        <v>59.4</v>
      </c>
      <c r="AB97" s="1" t="s">
        <v>93</v>
      </c>
      <c r="AC97" s="1">
        <f t="shared" si="58"/>
        <v>205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138</v>
      </c>
      <c r="B98" s="1" t="s">
        <v>40</v>
      </c>
      <c r="C98" s="1">
        <v>135</v>
      </c>
      <c r="D98" s="1"/>
      <c r="E98" s="1"/>
      <c r="F98" s="1">
        <v>5</v>
      </c>
      <c r="G98" s="6">
        <v>0.4</v>
      </c>
      <c r="H98" s="1">
        <v>30</v>
      </c>
      <c r="I98" s="1" t="s">
        <v>33</v>
      </c>
      <c r="J98" s="1">
        <v>72</v>
      </c>
      <c r="K98" s="1">
        <f t="shared" si="35"/>
        <v>-72</v>
      </c>
      <c r="L98" s="1"/>
      <c r="M98" s="1"/>
      <c r="N98" s="1">
        <v>41.8</v>
      </c>
      <c r="O98" s="1">
        <f t="shared" si="36"/>
        <v>0</v>
      </c>
      <c r="P98" s="5"/>
      <c r="Q98" s="5">
        <f t="shared" si="56"/>
        <v>0</v>
      </c>
      <c r="R98" s="5"/>
      <c r="S98" s="1"/>
      <c r="T98" s="1" t="e">
        <f t="shared" si="57"/>
        <v>#DIV/0!</v>
      </c>
      <c r="U98" s="1" t="e">
        <f t="shared" si="38"/>
        <v>#DIV/0!</v>
      </c>
      <c r="V98" s="1">
        <v>7.8</v>
      </c>
      <c r="W98" s="1">
        <v>8.1999999999999993</v>
      </c>
      <c r="X98" s="1">
        <v>0.4</v>
      </c>
      <c r="Y98" s="1">
        <v>0</v>
      </c>
      <c r="Z98" s="1">
        <v>12.6</v>
      </c>
      <c r="AA98" s="1">
        <v>12.6</v>
      </c>
      <c r="AB98" s="1"/>
      <c r="AC98" s="1">
        <f t="shared" si="5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139</v>
      </c>
      <c r="B99" s="1" t="s">
        <v>40</v>
      </c>
      <c r="C99" s="1">
        <v>122</v>
      </c>
      <c r="D99" s="1">
        <v>54</v>
      </c>
      <c r="E99" s="1">
        <v>54</v>
      </c>
      <c r="F99" s="1">
        <v>18</v>
      </c>
      <c r="G99" s="6">
        <v>0.45</v>
      </c>
      <c r="H99" s="1">
        <v>40</v>
      </c>
      <c r="I99" s="1" t="s">
        <v>33</v>
      </c>
      <c r="J99" s="1">
        <v>90</v>
      </c>
      <c r="K99" s="1">
        <f t="shared" si="35"/>
        <v>-36</v>
      </c>
      <c r="L99" s="1"/>
      <c r="M99" s="1"/>
      <c r="N99" s="1">
        <v>0</v>
      </c>
      <c r="O99" s="1">
        <f t="shared" si="36"/>
        <v>10.8</v>
      </c>
      <c r="P99" s="5">
        <f>10*O99-N99-F99</f>
        <v>90</v>
      </c>
      <c r="Q99" s="5">
        <f t="shared" si="56"/>
        <v>90</v>
      </c>
      <c r="R99" s="5"/>
      <c r="S99" s="1"/>
      <c r="T99" s="1">
        <f t="shared" si="57"/>
        <v>10</v>
      </c>
      <c r="U99" s="1">
        <f t="shared" si="38"/>
        <v>1.6666666666666665</v>
      </c>
      <c r="V99" s="1">
        <v>6</v>
      </c>
      <c r="W99" s="1">
        <v>3.6</v>
      </c>
      <c r="X99" s="1">
        <v>12</v>
      </c>
      <c r="Y99" s="1">
        <v>14.4</v>
      </c>
      <c r="Z99" s="1">
        <v>16.8</v>
      </c>
      <c r="AA99" s="1">
        <v>14.4</v>
      </c>
      <c r="AB99" s="1"/>
      <c r="AC99" s="1">
        <f t="shared" si="58"/>
        <v>41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140</v>
      </c>
      <c r="B100" s="1" t="s">
        <v>32</v>
      </c>
      <c r="C100" s="1">
        <v>84.65</v>
      </c>
      <c r="D100" s="1">
        <v>240.56700000000001</v>
      </c>
      <c r="E100" s="1">
        <v>-33.021999999999998</v>
      </c>
      <c r="F100" s="1">
        <v>316.25799999999998</v>
      </c>
      <c r="G100" s="6">
        <v>1</v>
      </c>
      <c r="H100" s="1">
        <v>45</v>
      </c>
      <c r="I100" s="1" t="s">
        <v>33</v>
      </c>
      <c r="J100" s="1">
        <v>44.1</v>
      </c>
      <c r="K100" s="1">
        <f t="shared" si="35"/>
        <v>-77.122</v>
      </c>
      <c r="L100" s="1"/>
      <c r="M100" s="1"/>
      <c r="N100" s="1">
        <v>0</v>
      </c>
      <c r="O100" s="1">
        <f t="shared" si="36"/>
        <v>-6.6044</v>
      </c>
      <c r="P100" s="5"/>
      <c r="Q100" s="5">
        <f t="shared" si="56"/>
        <v>0</v>
      </c>
      <c r="R100" s="5"/>
      <c r="S100" s="1"/>
      <c r="T100" s="1">
        <f t="shared" si="57"/>
        <v>-47.885954818000116</v>
      </c>
      <c r="U100" s="1">
        <f t="shared" si="38"/>
        <v>-47.885954818000116</v>
      </c>
      <c r="V100" s="1">
        <v>-8.8165999999999993</v>
      </c>
      <c r="W100" s="1">
        <v>23.683399999999999</v>
      </c>
      <c r="X100" s="1">
        <v>22.404800000000002</v>
      </c>
      <c r="Y100" s="1">
        <v>14.240600000000001</v>
      </c>
      <c r="Z100" s="1">
        <v>17.117999999999999</v>
      </c>
      <c r="AA100" s="1">
        <v>7.9518000000000004</v>
      </c>
      <c r="AB100" s="21" t="s">
        <v>42</v>
      </c>
      <c r="AC100" s="1">
        <f t="shared" si="58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141</v>
      </c>
      <c r="B101" s="1" t="s">
        <v>32</v>
      </c>
      <c r="C101" s="1">
        <v>144.66</v>
      </c>
      <c r="D101" s="1">
        <v>379.24299999999999</v>
      </c>
      <c r="E101" s="1">
        <v>253.727</v>
      </c>
      <c r="F101" s="1">
        <v>189.81399999999999</v>
      </c>
      <c r="G101" s="6">
        <v>1</v>
      </c>
      <c r="H101" s="1" t="e">
        <v>#N/A</v>
      </c>
      <c r="I101" s="1" t="s">
        <v>33</v>
      </c>
      <c r="J101" s="1">
        <v>241.95</v>
      </c>
      <c r="K101" s="1">
        <f t="shared" ref="K101:K117" si="60">E101-J101</f>
        <v>11.777000000000015</v>
      </c>
      <c r="L101" s="1"/>
      <c r="M101" s="1"/>
      <c r="N101" s="1">
        <v>202.0327999999999</v>
      </c>
      <c r="O101" s="1">
        <f t="shared" si="36"/>
        <v>50.745400000000004</v>
      </c>
      <c r="P101" s="5">
        <f t="shared" si="59"/>
        <v>217.0980000000001</v>
      </c>
      <c r="Q101" s="5">
        <f t="shared" si="56"/>
        <v>217.0980000000001</v>
      </c>
      <c r="R101" s="5"/>
      <c r="S101" s="1"/>
      <c r="T101" s="1">
        <f t="shared" si="57"/>
        <v>11.999999999999998</v>
      </c>
      <c r="U101" s="1">
        <f t="shared" si="38"/>
        <v>7.7218191205508262</v>
      </c>
      <c r="V101" s="1">
        <v>44.116399999999999</v>
      </c>
      <c r="W101" s="1">
        <v>36.412400000000012</v>
      </c>
      <c r="X101" s="1">
        <v>23.1922</v>
      </c>
      <c r="Y101" s="1">
        <v>4.6478000000000002</v>
      </c>
      <c r="Z101" s="1">
        <v>8.5169999999999995</v>
      </c>
      <c r="AA101" s="1">
        <v>7.3998000000000008</v>
      </c>
      <c r="AB101" s="1"/>
      <c r="AC101" s="1">
        <f t="shared" si="58"/>
        <v>217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142</v>
      </c>
      <c r="B102" s="10" t="s">
        <v>40</v>
      </c>
      <c r="C102" s="10">
        <v>14</v>
      </c>
      <c r="D102" s="10"/>
      <c r="E102" s="10"/>
      <c r="F102" s="10"/>
      <c r="G102" s="11">
        <v>0</v>
      </c>
      <c r="H102" s="10" t="e">
        <v>#N/A</v>
      </c>
      <c r="I102" s="10" t="s">
        <v>41</v>
      </c>
      <c r="J102" s="10">
        <v>3</v>
      </c>
      <c r="K102" s="10">
        <f t="shared" si="60"/>
        <v>-3</v>
      </c>
      <c r="L102" s="10"/>
      <c r="M102" s="10"/>
      <c r="N102" s="10"/>
      <c r="O102" s="10">
        <f t="shared" si="36"/>
        <v>0</v>
      </c>
      <c r="P102" s="12"/>
      <c r="Q102" s="12"/>
      <c r="R102" s="12"/>
      <c r="S102" s="10"/>
      <c r="T102" s="10" t="e">
        <f t="shared" si="37"/>
        <v>#DIV/0!</v>
      </c>
      <c r="U102" s="10" t="e">
        <f t="shared" si="38"/>
        <v>#DIV/0!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/>
      <c r="AC102" s="10">
        <f t="shared" ref="AC102:AC117" si="61">ROUND(P102*G102,0)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143</v>
      </c>
      <c r="B103" s="1" t="s">
        <v>40</v>
      </c>
      <c r="C103" s="1">
        <v>40</v>
      </c>
      <c r="D103" s="1"/>
      <c r="E103" s="1">
        <v>4</v>
      </c>
      <c r="F103" s="1">
        <v>20</v>
      </c>
      <c r="G103" s="6">
        <v>0.35</v>
      </c>
      <c r="H103" s="1">
        <v>40</v>
      </c>
      <c r="I103" s="1" t="s">
        <v>33</v>
      </c>
      <c r="J103" s="1">
        <v>7</v>
      </c>
      <c r="K103" s="1">
        <f t="shared" si="60"/>
        <v>-3</v>
      </c>
      <c r="L103" s="1"/>
      <c r="M103" s="1"/>
      <c r="N103" s="1">
        <v>0</v>
      </c>
      <c r="O103" s="1">
        <f t="shared" si="36"/>
        <v>0.8</v>
      </c>
      <c r="P103" s="5"/>
      <c r="Q103" s="5">
        <f t="shared" ref="Q103:Q104" si="62">P103</f>
        <v>0</v>
      </c>
      <c r="R103" s="5"/>
      <c r="S103" s="1"/>
      <c r="T103" s="1">
        <f t="shared" ref="T103:T104" si="63">(F103+N103+Q103)/O103</f>
        <v>25</v>
      </c>
      <c r="U103" s="1">
        <f t="shared" si="38"/>
        <v>25</v>
      </c>
      <c r="V103" s="1">
        <v>1.2</v>
      </c>
      <c r="W103" s="1">
        <v>2</v>
      </c>
      <c r="X103" s="1">
        <v>2.4</v>
      </c>
      <c r="Y103" s="1">
        <v>2</v>
      </c>
      <c r="Z103" s="1">
        <v>1.2</v>
      </c>
      <c r="AA103" s="1">
        <v>0.4</v>
      </c>
      <c r="AB103" s="21" t="s">
        <v>42</v>
      </c>
      <c r="AC103" s="1">
        <f t="shared" ref="AC103:AC104" si="64">ROUND(Q103*G103,0)</f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20" t="s">
        <v>144</v>
      </c>
      <c r="B104" s="1" t="s">
        <v>40</v>
      </c>
      <c r="C104" s="1"/>
      <c r="D104" s="1"/>
      <c r="E104" s="18">
        <f>E23+E108</f>
        <v>12</v>
      </c>
      <c r="F104" s="18">
        <f>F23+F108</f>
        <v>55</v>
      </c>
      <c r="G104" s="6">
        <v>0.35</v>
      </c>
      <c r="H104" s="1">
        <v>45</v>
      </c>
      <c r="I104" s="1" t="s">
        <v>33</v>
      </c>
      <c r="J104" s="1"/>
      <c r="K104" s="1">
        <f t="shared" si="60"/>
        <v>12</v>
      </c>
      <c r="L104" s="1"/>
      <c r="M104" s="1"/>
      <c r="N104" s="1">
        <v>0</v>
      </c>
      <c r="O104" s="1">
        <f t="shared" si="36"/>
        <v>2.4</v>
      </c>
      <c r="P104" s="5"/>
      <c r="Q104" s="5">
        <f t="shared" si="62"/>
        <v>0</v>
      </c>
      <c r="R104" s="5"/>
      <c r="S104" s="1"/>
      <c r="T104" s="1">
        <f t="shared" si="63"/>
        <v>22.916666666666668</v>
      </c>
      <c r="U104" s="1">
        <f t="shared" si="38"/>
        <v>22.916666666666668</v>
      </c>
      <c r="V104" s="1">
        <v>1.8</v>
      </c>
      <c r="W104" s="1">
        <v>1.6</v>
      </c>
      <c r="X104" s="1">
        <v>1.2</v>
      </c>
      <c r="Y104" s="1">
        <v>4.5999999999999996</v>
      </c>
      <c r="Z104" s="1">
        <v>4.2</v>
      </c>
      <c r="AA104" s="1">
        <v>0</v>
      </c>
      <c r="AB104" s="19" t="s">
        <v>161</v>
      </c>
      <c r="AC104" s="1">
        <f t="shared" si="64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0" t="s">
        <v>145</v>
      </c>
      <c r="B105" s="10" t="s">
        <v>32</v>
      </c>
      <c r="C105" s="10">
        <v>-1.61</v>
      </c>
      <c r="D105" s="10">
        <v>1.61</v>
      </c>
      <c r="E105" s="10"/>
      <c r="F105" s="10"/>
      <c r="G105" s="11">
        <v>0</v>
      </c>
      <c r="H105" s="10" t="e">
        <v>#N/A</v>
      </c>
      <c r="I105" s="10" t="s">
        <v>41</v>
      </c>
      <c r="J105" s="10"/>
      <c r="K105" s="10">
        <f t="shared" si="60"/>
        <v>0</v>
      </c>
      <c r="L105" s="10"/>
      <c r="M105" s="10"/>
      <c r="N105" s="10"/>
      <c r="O105" s="10">
        <f t="shared" si="36"/>
        <v>0</v>
      </c>
      <c r="P105" s="12"/>
      <c r="Q105" s="12"/>
      <c r="R105" s="12"/>
      <c r="S105" s="10"/>
      <c r="T105" s="10" t="e">
        <f t="shared" si="37"/>
        <v>#DIV/0!</v>
      </c>
      <c r="U105" s="10" t="e">
        <f t="shared" si="38"/>
        <v>#DIV/0!</v>
      </c>
      <c r="V105" s="10">
        <v>0</v>
      </c>
      <c r="W105" s="10">
        <v>0.32200000000000001</v>
      </c>
      <c r="X105" s="10">
        <v>0.32200000000000001</v>
      </c>
      <c r="Y105" s="10">
        <v>0</v>
      </c>
      <c r="Z105" s="10">
        <v>0</v>
      </c>
      <c r="AA105" s="10">
        <v>0</v>
      </c>
      <c r="AB105" s="10"/>
      <c r="AC105" s="10">
        <f t="shared" si="61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0" t="s">
        <v>146</v>
      </c>
      <c r="B106" s="10" t="s">
        <v>32</v>
      </c>
      <c r="C106" s="10"/>
      <c r="D106" s="10">
        <v>0.71699999999999997</v>
      </c>
      <c r="E106" s="10">
        <v>0.71699999999999997</v>
      </c>
      <c r="F106" s="10"/>
      <c r="G106" s="11">
        <v>0</v>
      </c>
      <c r="H106" s="10" t="e">
        <v>#N/A</v>
      </c>
      <c r="I106" s="10" t="s">
        <v>41</v>
      </c>
      <c r="J106" s="10"/>
      <c r="K106" s="10">
        <f t="shared" si="60"/>
        <v>0.71699999999999997</v>
      </c>
      <c r="L106" s="10"/>
      <c r="M106" s="10"/>
      <c r="N106" s="10"/>
      <c r="O106" s="10">
        <f t="shared" si="36"/>
        <v>0.1434</v>
      </c>
      <c r="P106" s="12"/>
      <c r="Q106" s="12"/>
      <c r="R106" s="12"/>
      <c r="S106" s="10"/>
      <c r="T106" s="10">
        <f t="shared" si="37"/>
        <v>0</v>
      </c>
      <c r="U106" s="10">
        <f t="shared" si="38"/>
        <v>0</v>
      </c>
      <c r="V106" s="10">
        <v>0.1434</v>
      </c>
      <c r="W106" s="10">
        <v>0.1434</v>
      </c>
      <c r="X106" s="10">
        <v>0.1434</v>
      </c>
      <c r="Y106" s="10">
        <v>0.1434</v>
      </c>
      <c r="Z106" s="10">
        <v>0.1434</v>
      </c>
      <c r="AA106" s="10">
        <v>0.1434</v>
      </c>
      <c r="AB106" s="10"/>
      <c r="AC106" s="10">
        <f t="shared" si="61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147</v>
      </c>
      <c r="B107" s="1" t="s">
        <v>40</v>
      </c>
      <c r="C107" s="1">
        <v>13</v>
      </c>
      <c r="D107" s="1">
        <v>108</v>
      </c>
      <c r="E107" s="1">
        <v>17</v>
      </c>
      <c r="F107" s="1">
        <v>95</v>
      </c>
      <c r="G107" s="6">
        <v>0.11</v>
      </c>
      <c r="H107" s="1" t="e">
        <v>#N/A</v>
      </c>
      <c r="I107" s="1" t="s">
        <v>35</v>
      </c>
      <c r="J107" s="1">
        <v>20</v>
      </c>
      <c r="K107" s="1">
        <f t="shared" si="60"/>
        <v>-3</v>
      </c>
      <c r="L107" s="1"/>
      <c r="M107" s="1"/>
      <c r="N107" s="1">
        <v>0</v>
      </c>
      <c r="O107" s="1">
        <f t="shared" si="36"/>
        <v>3.4</v>
      </c>
      <c r="P107" s="5"/>
      <c r="Q107" s="5">
        <f>P107</f>
        <v>0</v>
      </c>
      <c r="R107" s="5"/>
      <c r="S107" s="1"/>
      <c r="T107" s="1">
        <f>(F107+N107+Q107)/O107</f>
        <v>27.941176470588236</v>
      </c>
      <c r="U107" s="1">
        <f t="shared" si="38"/>
        <v>27.941176470588236</v>
      </c>
      <c r="V107" s="1">
        <v>4.8</v>
      </c>
      <c r="W107" s="1">
        <v>6.2</v>
      </c>
      <c r="X107" s="1">
        <v>10</v>
      </c>
      <c r="Y107" s="1">
        <v>7.2</v>
      </c>
      <c r="Z107" s="1">
        <v>1.4</v>
      </c>
      <c r="AA107" s="1">
        <v>0</v>
      </c>
      <c r="AB107" s="1"/>
      <c r="AC107" s="1">
        <f>ROUND(Q107*G107,0)</f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0" t="s">
        <v>148</v>
      </c>
      <c r="B108" s="10" t="s">
        <v>40</v>
      </c>
      <c r="C108" s="10">
        <v>23</v>
      </c>
      <c r="D108" s="17">
        <v>35</v>
      </c>
      <c r="E108" s="18">
        <v>9</v>
      </c>
      <c r="F108" s="18">
        <v>45</v>
      </c>
      <c r="G108" s="11">
        <v>0</v>
      </c>
      <c r="H108" s="10" t="e">
        <v>#N/A</v>
      </c>
      <c r="I108" s="22" t="s">
        <v>41</v>
      </c>
      <c r="J108" s="10">
        <v>9</v>
      </c>
      <c r="K108" s="10">
        <f t="shared" si="60"/>
        <v>0</v>
      </c>
      <c r="L108" s="10"/>
      <c r="M108" s="10"/>
      <c r="N108" s="10"/>
      <c r="O108" s="10">
        <f t="shared" si="36"/>
        <v>1.8</v>
      </c>
      <c r="P108" s="12"/>
      <c r="Q108" s="12"/>
      <c r="R108" s="12"/>
      <c r="S108" s="10"/>
      <c r="T108" s="10">
        <f t="shared" si="37"/>
        <v>25</v>
      </c>
      <c r="U108" s="10">
        <f t="shared" si="38"/>
        <v>25</v>
      </c>
      <c r="V108" s="10">
        <v>1.6</v>
      </c>
      <c r="W108" s="10">
        <v>1.6</v>
      </c>
      <c r="X108" s="10">
        <v>1.2</v>
      </c>
      <c r="Y108" s="10">
        <v>4.5999999999999996</v>
      </c>
      <c r="Z108" s="10">
        <v>4.2</v>
      </c>
      <c r="AA108" s="10">
        <v>0</v>
      </c>
      <c r="AB108" s="19" t="s">
        <v>162</v>
      </c>
      <c r="AC108" s="10">
        <f t="shared" si="61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149</v>
      </c>
      <c r="B109" s="1" t="s">
        <v>32</v>
      </c>
      <c r="C109" s="1">
        <v>252.31899999999999</v>
      </c>
      <c r="D109" s="1">
        <v>324.03199999999998</v>
      </c>
      <c r="E109" s="1">
        <v>160.59</v>
      </c>
      <c r="F109" s="1">
        <v>364.91699999999997</v>
      </c>
      <c r="G109" s="6">
        <v>1</v>
      </c>
      <c r="H109" s="1">
        <v>50</v>
      </c>
      <c r="I109" s="1" t="s">
        <v>33</v>
      </c>
      <c r="J109" s="1">
        <v>150.65</v>
      </c>
      <c r="K109" s="1">
        <f t="shared" si="60"/>
        <v>9.9399999999999977</v>
      </c>
      <c r="L109" s="1"/>
      <c r="M109" s="1"/>
      <c r="N109" s="1">
        <v>0</v>
      </c>
      <c r="O109" s="1">
        <f t="shared" si="36"/>
        <v>32.118000000000002</v>
      </c>
      <c r="P109" s="5">
        <f>12*O109-N109-F109</f>
        <v>20.49900000000008</v>
      </c>
      <c r="Q109" s="5">
        <f>P109</f>
        <v>20.49900000000008</v>
      </c>
      <c r="R109" s="5"/>
      <c r="S109" s="1"/>
      <c r="T109" s="1">
        <f>(F109+N109+Q109)/O109</f>
        <v>12</v>
      </c>
      <c r="U109" s="1">
        <f t="shared" si="38"/>
        <v>11.361759760881746</v>
      </c>
      <c r="V109" s="1">
        <v>30.445799999999998</v>
      </c>
      <c r="W109" s="1">
        <v>40.574800000000003</v>
      </c>
      <c r="X109" s="1">
        <v>39.375799999999998</v>
      </c>
      <c r="Y109" s="1">
        <v>41.096800000000002</v>
      </c>
      <c r="Z109" s="1">
        <v>39.168199999999999</v>
      </c>
      <c r="AA109" s="1">
        <v>38.182000000000002</v>
      </c>
      <c r="AB109" s="1"/>
      <c r="AC109" s="1">
        <f>ROUND(Q109*G109,0)</f>
        <v>20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0" t="s">
        <v>150</v>
      </c>
      <c r="B110" s="10" t="s">
        <v>40</v>
      </c>
      <c r="C110" s="10">
        <v>11</v>
      </c>
      <c r="D110" s="10"/>
      <c r="E110" s="10">
        <v>6</v>
      </c>
      <c r="F110" s="10">
        <v>-1</v>
      </c>
      <c r="G110" s="11">
        <v>0</v>
      </c>
      <c r="H110" s="10">
        <v>150</v>
      </c>
      <c r="I110" s="10" t="s">
        <v>41</v>
      </c>
      <c r="J110" s="10">
        <v>8</v>
      </c>
      <c r="K110" s="10">
        <f t="shared" si="60"/>
        <v>-2</v>
      </c>
      <c r="L110" s="10"/>
      <c r="M110" s="10"/>
      <c r="N110" s="10"/>
      <c r="O110" s="10">
        <f t="shared" si="36"/>
        <v>1.2</v>
      </c>
      <c r="P110" s="12"/>
      <c r="Q110" s="12"/>
      <c r="R110" s="12"/>
      <c r="S110" s="10"/>
      <c r="T110" s="10">
        <f t="shared" si="37"/>
        <v>-0.83333333333333337</v>
      </c>
      <c r="U110" s="10">
        <f t="shared" si="38"/>
        <v>-0.83333333333333337</v>
      </c>
      <c r="V110" s="10">
        <v>1.4</v>
      </c>
      <c r="W110" s="10">
        <v>3.2</v>
      </c>
      <c r="X110" s="10">
        <v>3.8</v>
      </c>
      <c r="Y110" s="10">
        <v>2.6</v>
      </c>
      <c r="Z110" s="10">
        <v>2</v>
      </c>
      <c r="AA110" s="10">
        <v>1.2</v>
      </c>
      <c r="AB110" s="10"/>
      <c r="AC110" s="10">
        <f t="shared" si="61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151</v>
      </c>
      <c r="B111" s="1" t="s">
        <v>32</v>
      </c>
      <c r="C111" s="1">
        <v>82.141999999999996</v>
      </c>
      <c r="D111" s="1">
        <v>127.88500000000001</v>
      </c>
      <c r="E111" s="1">
        <v>128.702</v>
      </c>
      <c r="F111" s="1">
        <v>46.838999999999999</v>
      </c>
      <c r="G111" s="6">
        <v>1</v>
      </c>
      <c r="H111" s="1" t="e">
        <v>#N/A</v>
      </c>
      <c r="I111" s="1" t="s">
        <v>33</v>
      </c>
      <c r="J111" s="1">
        <v>121.12</v>
      </c>
      <c r="K111" s="1">
        <f t="shared" si="60"/>
        <v>7.5819999999999936</v>
      </c>
      <c r="L111" s="1"/>
      <c r="M111" s="1"/>
      <c r="N111" s="1">
        <v>100</v>
      </c>
      <c r="O111" s="1">
        <f t="shared" si="36"/>
        <v>25.740400000000001</v>
      </c>
      <c r="P111" s="5">
        <f t="shared" ref="P111" si="65">12*O111-N111-F111</f>
        <v>162.04580000000004</v>
      </c>
      <c r="Q111" s="5">
        <f t="shared" ref="Q111:Q112" si="66">P111</f>
        <v>162.04580000000004</v>
      </c>
      <c r="R111" s="5"/>
      <c r="S111" s="1"/>
      <c r="T111" s="1">
        <f t="shared" ref="T111:T112" si="67">(F111+N111+Q111)/O111</f>
        <v>12.000000000000002</v>
      </c>
      <c r="U111" s="1">
        <f t="shared" si="38"/>
        <v>5.7046122049385399</v>
      </c>
      <c r="V111" s="1">
        <v>26.146799999999999</v>
      </c>
      <c r="W111" s="1">
        <v>13.112399999999999</v>
      </c>
      <c r="X111" s="1">
        <v>9.8067999999999991</v>
      </c>
      <c r="Y111" s="1">
        <v>12.4384</v>
      </c>
      <c r="Z111" s="1">
        <v>9.9085999999999999</v>
      </c>
      <c r="AA111" s="1">
        <v>5.5250000000000004</v>
      </c>
      <c r="AB111" s="1" t="s">
        <v>152</v>
      </c>
      <c r="AC111" s="1">
        <f t="shared" ref="AC111:AC112" si="68">ROUND(Q111*G111,0)</f>
        <v>162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153</v>
      </c>
      <c r="B112" s="1" t="s">
        <v>32</v>
      </c>
      <c r="C112" s="1">
        <v>177.37200000000001</v>
      </c>
      <c r="D112" s="1">
        <v>183.96</v>
      </c>
      <c r="E112" s="1">
        <v>111.383</v>
      </c>
      <c r="F112" s="1">
        <v>178.178</v>
      </c>
      <c r="G112" s="6">
        <v>1</v>
      </c>
      <c r="H112" s="1" t="e">
        <v>#N/A</v>
      </c>
      <c r="I112" s="1" t="s">
        <v>33</v>
      </c>
      <c r="J112" s="1">
        <v>115.1</v>
      </c>
      <c r="K112" s="1">
        <f t="shared" si="60"/>
        <v>-3.7169999999999987</v>
      </c>
      <c r="L112" s="1"/>
      <c r="M112" s="1"/>
      <c r="N112" s="23">
        <v>300</v>
      </c>
      <c r="O112" s="1">
        <f t="shared" si="36"/>
        <v>22.276599999999998</v>
      </c>
      <c r="P112" s="5"/>
      <c r="Q112" s="5">
        <f t="shared" si="66"/>
        <v>0</v>
      </c>
      <c r="R112" s="24">
        <v>100</v>
      </c>
      <c r="S112" s="23" t="s">
        <v>166</v>
      </c>
      <c r="T112" s="1">
        <f t="shared" si="67"/>
        <v>21.465483960748053</v>
      </c>
      <c r="U112" s="1">
        <f t="shared" si="38"/>
        <v>21.465483960748053</v>
      </c>
      <c r="V112" s="1">
        <v>35.4636</v>
      </c>
      <c r="W112" s="1">
        <v>22.762</v>
      </c>
      <c r="X112" s="1">
        <v>8.4186000000000014</v>
      </c>
      <c r="Y112" s="1">
        <v>0</v>
      </c>
      <c r="Z112" s="1">
        <v>0</v>
      </c>
      <c r="AA112" s="1">
        <v>0</v>
      </c>
      <c r="AB112" s="1" t="s">
        <v>152</v>
      </c>
      <c r="AC112" s="1">
        <f t="shared" si="68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0" t="s">
        <v>154</v>
      </c>
      <c r="B113" s="10" t="s">
        <v>32</v>
      </c>
      <c r="C113" s="10">
        <v>40.585000000000001</v>
      </c>
      <c r="D113" s="10">
        <v>2.5000000000000001E-2</v>
      </c>
      <c r="E113" s="10"/>
      <c r="F113" s="10"/>
      <c r="G113" s="11">
        <v>0</v>
      </c>
      <c r="H113" s="10" t="e">
        <v>#N/A</v>
      </c>
      <c r="I113" s="10" t="s">
        <v>41</v>
      </c>
      <c r="J113" s="10">
        <v>47</v>
      </c>
      <c r="K113" s="10">
        <f t="shared" si="60"/>
        <v>-47</v>
      </c>
      <c r="L113" s="10"/>
      <c r="M113" s="10"/>
      <c r="N113" s="10"/>
      <c r="O113" s="10">
        <f t="shared" si="36"/>
        <v>0</v>
      </c>
      <c r="P113" s="12"/>
      <c r="Q113" s="12"/>
      <c r="R113" s="12"/>
      <c r="S113" s="10"/>
      <c r="T113" s="10" t="e">
        <f t="shared" si="37"/>
        <v>#DIV/0!</v>
      </c>
      <c r="U113" s="10" t="e">
        <f t="shared" si="38"/>
        <v>#DIV/0!</v>
      </c>
      <c r="V113" s="10">
        <v>8.1219999999999999</v>
      </c>
      <c r="W113" s="10">
        <v>16.263999999999999</v>
      </c>
      <c r="X113" s="10">
        <v>8.1419999999999995</v>
      </c>
      <c r="Y113" s="10">
        <v>0</v>
      </c>
      <c r="Z113" s="10">
        <v>0</v>
      </c>
      <c r="AA113" s="10">
        <v>0</v>
      </c>
      <c r="AB113" s="10" t="s">
        <v>155</v>
      </c>
      <c r="AC113" s="10">
        <f t="shared" si="61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156</v>
      </c>
      <c r="B114" s="1" t="s">
        <v>40</v>
      </c>
      <c r="C114" s="1">
        <v>120</v>
      </c>
      <c r="D114" s="1"/>
      <c r="E114" s="1">
        <v>36</v>
      </c>
      <c r="F114" s="1">
        <v>80</v>
      </c>
      <c r="G114" s="6">
        <v>0.4</v>
      </c>
      <c r="H114" s="1" t="e">
        <v>#N/A</v>
      </c>
      <c r="I114" s="1" t="s">
        <v>33</v>
      </c>
      <c r="J114" s="1">
        <v>36</v>
      </c>
      <c r="K114" s="1">
        <f t="shared" si="60"/>
        <v>0</v>
      </c>
      <c r="L114" s="1"/>
      <c r="M114" s="1"/>
      <c r="N114" s="1">
        <v>0</v>
      </c>
      <c r="O114" s="1">
        <f t="shared" si="36"/>
        <v>7.2</v>
      </c>
      <c r="P114" s="5"/>
      <c r="Q114" s="5">
        <f>P114</f>
        <v>0</v>
      </c>
      <c r="R114" s="5"/>
      <c r="S114" s="1"/>
      <c r="T114" s="1">
        <f>(F114+N114+Q114)/O114</f>
        <v>11.111111111111111</v>
      </c>
      <c r="U114" s="1">
        <f t="shared" si="38"/>
        <v>11.111111111111111</v>
      </c>
      <c r="V114" s="1">
        <v>6.4</v>
      </c>
      <c r="W114" s="1">
        <v>0.8</v>
      </c>
      <c r="X114" s="1">
        <v>0</v>
      </c>
      <c r="Y114" s="1">
        <v>0</v>
      </c>
      <c r="Z114" s="1">
        <v>0</v>
      </c>
      <c r="AA114" s="1">
        <v>0</v>
      </c>
      <c r="AB114" s="19" t="s">
        <v>164</v>
      </c>
      <c r="AC114" s="1">
        <f>ROUND(Q114*G114,0)</f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0" t="s">
        <v>157</v>
      </c>
      <c r="B115" s="10" t="s">
        <v>32</v>
      </c>
      <c r="C115" s="10">
        <v>91.364999999999995</v>
      </c>
      <c r="D115" s="10">
        <v>0.126</v>
      </c>
      <c r="E115" s="10">
        <v>51.47</v>
      </c>
      <c r="F115" s="10">
        <v>1.4379999999999999</v>
      </c>
      <c r="G115" s="11">
        <v>0</v>
      </c>
      <c r="H115" s="10" t="e">
        <v>#N/A</v>
      </c>
      <c r="I115" s="10" t="s">
        <v>41</v>
      </c>
      <c r="J115" s="10">
        <v>62.3</v>
      </c>
      <c r="K115" s="10">
        <f t="shared" si="60"/>
        <v>-10.829999999999998</v>
      </c>
      <c r="L115" s="10"/>
      <c r="M115" s="10"/>
      <c r="N115" s="10"/>
      <c r="O115" s="10">
        <f t="shared" si="36"/>
        <v>10.294</v>
      </c>
      <c r="P115" s="12"/>
      <c r="Q115" s="12"/>
      <c r="R115" s="12"/>
      <c r="S115" s="10"/>
      <c r="T115" s="10">
        <f t="shared" si="37"/>
        <v>0.13969302506314357</v>
      </c>
      <c r="U115" s="10">
        <f t="shared" si="38"/>
        <v>0.13969302506314357</v>
      </c>
      <c r="V115" s="10">
        <v>18.0106</v>
      </c>
      <c r="W115" s="10">
        <v>7.7165999999999997</v>
      </c>
      <c r="X115" s="10">
        <v>0</v>
      </c>
      <c r="Y115" s="10">
        <v>0</v>
      </c>
      <c r="Z115" s="10">
        <v>0</v>
      </c>
      <c r="AA115" s="10">
        <v>0</v>
      </c>
      <c r="AB115" s="10" t="s">
        <v>155</v>
      </c>
      <c r="AC115" s="10">
        <f t="shared" si="61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158</v>
      </c>
      <c r="B116" s="1" t="s">
        <v>40</v>
      </c>
      <c r="C116" s="1"/>
      <c r="D116" s="1">
        <v>30</v>
      </c>
      <c r="E116" s="1">
        <v>2</v>
      </c>
      <c r="F116" s="1">
        <v>28</v>
      </c>
      <c r="G116" s="6">
        <v>0.4</v>
      </c>
      <c r="H116" s="1" t="e">
        <v>#N/A</v>
      </c>
      <c r="I116" s="1" t="s">
        <v>33</v>
      </c>
      <c r="J116" s="1">
        <v>2</v>
      </c>
      <c r="K116" s="1">
        <f t="shared" si="60"/>
        <v>0</v>
      </c>
      <c r="L116" s="1"/>
      <c r="M116" s="1"/>
      <c r="N116" s="1">
        <v>0</v>
      </c>
      <c r="O116" s="1">
        <f t="shared" si="36"/>
        <v>0.4</v>
      </c>
      <c r="P116" s="5"/>
      <c r="Q116" s="5">
        <v>10</v>
      </c>
      <c r="R116" s="5">
        <v>30</v>
      </c>
      <c r="S116" s="1" t="s">
        <v>166</v>
      </c>
      <c r="T116" s="1">
        <f>(F116+N116+Q116)/O116</f>
        <v>95</v>
      </c>
      <c r="U116" s="1">
        <f t="shared" si="38"/>
        <v>70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 t="s">
        <v>159</v>
      </c>
      <c r="AC116" s="1">
        <f>ROUND(Q116*G116,0)</f>
        <v>4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0" t="s">
        <v>160</v>
      </c>
      <c r="B117" s="10" t="s">
        <v>32</v>
      </c>
      <c r="C117" s="10">
        <v>-2.508</v>
      </c>
      <c r="D117" s="10">
        <v>3.8439999999999999</v>
      </c>
      <c r="E117" s="10"/>
      <c r="F117" s="10"/>
      <c r="G117" s="11">
        <v>0</v>
      </c>
      <c r="H117" s="10" t="e">
        <v>#N/A</v>
      </c>
      <c r="I117" s="10" t="s">
        <v>41</v>
      </c>
      <c r="J117" s="10"/>
      <c r="K117" s="10">
        <f t="shared" si="60"/>
        <v>0</v>
      </c>
      <c r="L117" s="10"/>
      <c r="M117" s="10"/>
      <c r="N117" s="10"/>
      <c r="O117" s="10">
        <f t="shared" si="36"/>
        <v>0</v>
      </c>
      <c r="P117" s="12"/>
      <c r="Q117" s="12"/>
      <c r="R117" s="12"/>
      <c r="S117" s="10"/>
      <c r="T117" s="10" t="e">
        <f t="shared" si="37"/>
        <v>#DIV/0!</v>
      </c>
      <c r="U117" s="10" t="e">
        <f t="shared" si="38"/>
        <v>#DIV/0!</v>
      </c>
      <c r="V117" s="10">
        <v>0.26719999999999999</v>
      </c>
      <c r="W117" s="10">
        <v>0.76879999999999993</v>
      </c>
      <c r="X117" s="10">
        <v>0.50160000000000005</v>
      </c>
      <c r="Y117" s="10">
        <v>0</v>
      </c>
      <c r="Z117" s="10">
        <v>0</v>
      </c>
      <c r="AA117" s="10">
        <v>0</v>
      </c>
      <c r="AB117" s="10"/>
      <c r="AC117" s="10">
        <f t="shared" si="61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11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2024-04-04T12:03:52Z</dcterms:created>
  <dcterms:modified xsi:type="dcterms:W3CDTF">2024-04-05T08:43:15Z</dcterms:modified>
</cp:coreProperties>
</file>