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6196BF-DDA8-4E16-BE38-6490730ECA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X197" i="1" s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W191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X131" i="1" s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X113" i="1" s="1"/>
  <c r="W104" i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X90" i="1" s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X49" i="1"/>
  <c r="X51" i="1" s="1"/>
  <c r="W49" i="1"/>
  <c r="C523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V24" i="1"/>
  <c r="V23" i="1"/>
  <c r="W22" i="1"/>
  <c r="N22" i="1"/>
  <c r="H10" i="1"/>
  <c r="H9" i="1"/>
  <c r="A9" i="1"/>
  <c r="D7" i="1"/>
  <c r="O6" i="1"/>
  <c r="N2" i="1"/>
  <c r="B523" i="1" l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<sst xmlns="http://schemas.openxmlformats.org/spreadsheetml/2006/main" count="2205" uniqueCount="742">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</sst>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3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144</v>
      </c>
      <c r="W49" s="346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13.333333333333332</v>
      </c>
      <c r="W51" s="347">
        <f>IFERROR(W49/H49,"0")+IFERROR(W50/H50,"0")</f>
        <v>14</v>
      </c>
      <c r="X51" s="347">
        <f>IFERROR(IF(X49="",0,X49),"0")+IFERROR(IF(X50="",0,X50),"0")</f>
        <v>0.30449999999999999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144</v>
      </c>
      <c r="W52" s="347">
        <f>IFERROR(SUM(W49:W50),"0")</f>
        <v>151.20000000000002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74</v>
      </c>
      <c r="W55" s="346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6.8518518518518512</v>
      </c>
      <c r="W59" s="347">
        <f>IFERROR(W55/H55,"0")+IFERROR(W56/H56,"0")+IFERROR(W57/H57,"0")+IFERROR(W58/H58,"0")</f>
        <v>7</v>
      </c>
      <c r="X59" s="347">
        <f>IFERROR(IF(X55="",0,X55),"0")+IFERROR(IF(X56="",0,X56),"0")+IFERROR(IF(X57="",0,X57),"0")+IFERROR(IF(X58="",0,X58),"0")</f>
        <v>0.15225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74</v>
      </c>
      <c r="W60" s="347">
        <f>IFERROR(SUM(W55:W58),"0")</f>
        <v>75.600000000000009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103</v>
      </c>
      <c r="W65" s="346">
        <f t="shared" si="2"/>
        <v>112</v>
      </c>
      <c r="X65" s="36">
        <f t="shared" si="3"/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38</v>
      </c>
      <c r="W66" s="346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127</v>
      </c>
      <c r="W67" s="346">
        <f t="shared" si="2"/>
        <v>129.60000000000002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141</v>
      </c>
      <c r="W69" s="346">
        <f t="shared" si="2"/>
        <v>145.6</v>
      </c>
      <c r="X69" s="36">
        <f t="shared" si="3"/>
        <v>0.28275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20</v>
      </c>
      <c r="W76" s="346">
        <f t="shared" si="2"/>
        <v>22.5</v>
      </c>
      <c r="X76" s="36">
        <f t="shared" si="4"/>
        <v>4.6850000000000003E-2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41.382275132275133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44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0.89510000000000001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429</v>
      </c>
      <c r="W84" s="347">
        <f>IFERROR(SUM(W63:W82),"0")</f>
        <v>454.5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6</v>
      </c>
      <c r="W89" s="346">
        <f>IFERROR(IF(V89="",0,CEILING((V89/$H89),1)*$H89),"")</f>
        <v>7.1999999999999993</v>
      </c>
      <c r="X89" s="36">
        <f>IFERROR(IF(W89=0,"",ROUNDUP(W89/H89,0)*0.00753),"")</f>
        <v>2.2589999999999999E-2</v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2.5</v>
      </c>
      <c r="W90" s="347">
        <f>IFERROR(W86/H86,"0")+IFERROR(W87/H87,"0")+IFERROR(W88/H88,"0")+IFERROR(W89/H89,"0")</f>
        <v>3</v>
      </c>
      <c r="X90" s="347">
        <f>IFERROR(IF(X86="",0,X86),"0")+IFERROR(IF(X87="",0,X87),"0")+IFERROR(IF(X88="",0,X88),"0")+IFERROR(IF(X89="",0,X89),"0")</f>
        <v>2.2589999999999999E-2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6</v>
      </c>
      <c r="W91" s="347">
        <f>IFERROR(SUM(W86:W89),"0")</f>
        <v>7.1999999999999993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96</v>
      </c>
      <c r="W105" s="346">
        <f t="shared" si="6"/>
        <v>100.80000000000001</v>
      </c>
      <c r="X105" s="36">
        <f>IFERROR(IF(W105=0,"",ROUNDUP(W105/H105,0)*0.02175),"")</f>
        <v>0.26100000000000001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28</v>
      </c>
      <c r="W106" s="346">
        <f t="shared" si="6"/>
        <v>33.6</v>
      </c>
      <c r="X106" s="36">
        <f>IFERROR(IF(W106=0,"",ROUNDUP(W106/H106,0)*0.02175),"")</f>
        <v>8.6999999999999994E-2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38</v>
      </c>
      <c r="W108" s="346">
        <f t="shared" si="6"/>
        <v>40.5</v>
      </c>
      <c r="X108" s="36">
        <f>IFERROR(IF(W108=0,"",ROUNDUP(W108/H108,0)*0.00753),"")</f>
        <v>0.11295000000000001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28.835978835978835</v>
      </c>
      <c r="W113" s="347">
        <f>IFERROR(W104/H104,"0")+IFERROR(W105/H105,"0")+IFERROR(W106/H106,"0")+IFERROR(W107/H107,"0")+IFERROR(W108/H108,"0")+IFERROR(W109/H109,"0")+IFERROR(W110/H110,"0")+IFERROR(W111/H111,"0")+IFERROR(W112/H112,"0")</f>
        <v>31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0.46094999999999997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162</v>
      </c>
      <c r="W114" s="347">
        <f>IFERROR(SUM(W104:W112),"0")</f>
        <v>174.9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99</v>
      </c>
      <c r="W116" s="346">
        <f t="shared" ref="W116:W122" si="7">IFERROR(IF(V116="",0,CEILING((V116/$H116),1)*$H116),"")</f>
        <v>99.6</v>
      </c>
      <c r="X116" s="36">
        <f>IFERROR(IF(W116=0,"",ROUNDUP(W116/H116,0)*0.00937),"")</f>
        <v>0.28110000000000002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48</v>
      </c>
      <c r="W117" s="346">
        <f t="shared" si="7"/>
        <v>50.400000000000006</v>
      </c>
      <c r="X117" s="36">
        <f>IFERROR(IF(W117=0,"",ROUNDUP(W117/H117,0)*0.02175),"")</f>
        <v>0.1305</v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35.533562822719453</v>
      </c>
      <c r="W123" s="347">
        <f>IFERROR(W116/H116,"0")+IFERROR(W117/H117,"0")+IFERROR(W118/H118,"0")+IFERROR(W119/H119,"0")+IFERROR(W120/H120,"0")+IFERROR(W121/H121,"0")+IFERROR(W122/H122,"0")</f>
        <v>36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0.41160000000000002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147</v>
      </c>
      <c r="W124" s="347">
        <f>IFERROR(SUM(W116:W122),"0")</f>
        <v>150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259</v>
      </c>
      <c r="W127" s="346">
        <f>IFERROR(IF(V127="",0,CEILING((V127/$H127),1)*$H127),"")</f>
        <v>260.40000000000003</v>
      </c>
      <c r="X127" s="36">
        <f>IFERROR(IF(W127=0,"",ROUNDUP(W127/H127,0)*0.02175),"")</f>
        <v>0.6742499999999999</v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102</v>
      </c>
      <c r="W130" s="346">
        <f>IFERROR(IF(V130="",0,CEILING((V130/$H130),1)*$H130),"")</f>
        <v>102.60000000000001</v>
      </c>
      <c r="X130" s="36">
        <f>IFERROR(IF(W130=0,"",ROUNDUP(W130/H130,0)*0.00753),"")</f>
        <v>0.28614000000000001</v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68.611111111111114</v>
      </c>
      <c r="W131" s="347">
        <f>IFERROR(W127/H127,"0")+IFERROR(W128/H128,"0")+IFERROR(W129/H129,"0")+IFERROR(W130/H130,"0")</f>
        <v>69</v>
      </c>
      <c r="X131" s="347">
        <f>IFERROR(IF(X127="",0,X127),"0")+IFERROR(IF(X128="",0,X128),"0")+IFERROR(IF(X129="",0,X129),"0")+IFERROR(IF(X130="",0,X130),"0")</f>
        <v>0.96038999999999985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361</v>
      </c>
      <c r="W132" s="347">
        <f>IFERROR(SUM(W127:W130),"0")</f>
        <v>363.00000000000006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10</v>
      </c>
      <c r="W145" s="346">
        <f t="shared" si="8"/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21</v>
      </c>
      <c r="W146" s="346">
        <f t="shared" si="8"/>
        <v>21</v>
      </c>
      <c r="X146" s="36">
        <f>IFERROR(IF(W146=0,"",ROUNDUP(W146/H146,0)*0.00502),"")</f>
        <v>5.0200000000000002E-2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39</v>
      </c>
      <c r="W149" s="346">
        <f t="shared" si="8"/>
        <v>39.9</v>
      </c>
      <c r="X149" s="36">
        <f>IFERROR(IF(W149=0,"",ROUNDUP(W149/H149,0)*0.00502),"")</f>
        <v>9.5380000000000006E-2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30.952380952380949</v>
      </c>
      <c r="W152" s="347">
        <f>IFERROR(W143/H143,"0")+IFERROR(W144/H144,"0")+IFERROR(W145/H145,"0")+IFERROR(W146/H146,"0")+IFERROR(W147/H147,"0")+IFERROR(W148/H148,"0")+IFERROR(W149/H149,"0")+IFERROR(W150/H150,"0")+IFERROR(W151/H151,"0")</f>
        <v>32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0.16816999999999999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70</v>
      </c>
      <c r="W153" s="347">
        <f>IFERROR(SUM(W143:W151),"0")</f>
        <v>73.5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40</v>
      </c>
      <c r="W166" s="346">
        <f>IFERROR(IF(V166="",0,CEILING((V166/$H166),1)*$H166),"")</f>
        <v>43.2</v>
      </c>
      <c r="X166" s="36">
        <f>IFERROR(IF(W166=0,"",ROUNDUP(W166/H166,0)*0.00937),"")</f>
        <v>7.4959999999999999E-2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50</v>
      </c>
      <c r="W167" s="346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16.666666666666664</v>
      </c>
      <c r="W170" s="347">
        <f>IFERROR(W166/H166,"0")+IFERROR(W167/H167,"0")+IFERROR(W168/H168,"0")+IFERROR(W169/H169,"0")</f>
        <v>18</v>
      </c>
      <c r="X170" s="347">
        <f>IFERROR(IF(X166="",0,X166),"0")+IFERROR(IF(X167="",0,X167),"0")+IFERROR(IF(X168="",0,X168),"0")+IFERROR(IF(X169="",0,X169),"0")</f>
        <v>0.16866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90</v>
      </c>
      <c r="W171" s="347">
        <f>IFERROR(SUM(W166:W169),"0")</f>
        <v>97.2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86</v>
      </c>
      <c r="W174" s="346">
        <f t="shared" si="9"/>
        <v>87</v>
      </c>
      <c r="X174" s="36">
        <f>IFERROR(IF(W174=0,"",ROUNDUP(W174/H174,0)*0.02175),"")</f>
        <v>0.21749999999999997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70</v>
      </c>
      <c r="W179" s="346">
        <f t="shared" si="9"/>
        <v>72</v>
      </c>
      <c r="X179" s="36">
        <f>IFERROR(IF(W179=0,"",ROUNDUP(W179/H179,0)*0.00753),"")</f>
        <v>0.22590000000000002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127</v>
      </c>
      <c r="W181" s="346">
        <f t="shared" si="9"/>
        <v>127.19999999999999</v>
      </c>
      <c r="X181" s="36">
        <f>IFERROR(IF(W181=0,"",ROUNDUP(W181/H181,0)*0.00753),"")</f>
        <v>0.39909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116</v>
      </c>
      <c r="W183" s="346">
        <f t="shared" si="9"/>
        <v>117.6</v>
      </c>
      <c r="X183" s="36">
        <f t="shared" ref="X183:X189" si="10"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70</v>
      </c>
      <c r="W185" s="346">
        <f t="shared" si="9"/>
        <v>72</v>
      </c>
      <c r="X185" s="36">
        <f t="shared" si="10"/>
        <v>0.22590000000000002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82</v>
      </c>
      <c r="W186" s="346">
        <f t="shared" si="9"/>
        <v>84</v>
      </c>
      <c r="X186" s="36">
        <f t="shared" si="10"/>
        <v>0.26355000000000001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24</v>
      </c>
      <c r="W188" s="346">
        <f t="shared" si="9"/>
        <v>24</v>
      </c>
      <c r="X188" s="36">
        <f t="shared" si="10"/>
        <v>7.5300000000000006E-2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81</v>
      </c>
      <c r="W189" s="346">
        <f t="shared" si="9"/>
        <v>81.599999999999994</v>
      </c>
      <c r="X189" s="36">
        <f t="shared" si="10"/>
        <v>0.25602000000000003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247.38505747126436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251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2.0322299999999998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656</v>
      </c>
      <c r="W191" s="347">
        <f>IFERROR(SUM(W173:W189),"0")</f>
        <v>665.4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18</v>
      </c>
      <c r="W195" s="346">
        <f>IFERROR(IF(V195="",0,CEILING((V195/$H195),1)*$H195),"")</f>
        <v>19.2</v>
      </c>
      <c r="X195" s="36">
        <f>IFERROR(IF(W195=0,"",ROUNDUP(W195/H195,0)*0.00753),"")</f>
        <v>6.0240000000000002E-2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7.5</v>
      </c>
      <c r="W197" s="347">
        <f>IFERROR(W193/H193,"0")+IFERROR(W194/H194,"0")+IFERROR(W195/H195,"0")+IFERROR(W196/H196,"0")</f>
        <v>8</v>
      </c>
      <c r="X197" s="347">
        <f>IFERROR(IF(X193="",0,X193),"0")+IFERROR(IF(X194="",0,X194),"0")+IFERROR(IF(X195="",0,X195),"0")+IFERROR(IF(X196="",0,X196),"0")</f>
        <v>6.0240000000000002E-2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18</v>
      </c>
      <c r="W198" s="347">
        <f>IFERROR(SUM(W193:W196),"0")</f>
        <v>19.2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54</v>
      </c>
      <c r="W203" s="346">
        <f t="shared" si="11"/>
        <v>58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11</v>
      </c>
      <c r="W206" s="346">
        <f t="shared" si="11"/>
        <v>12</v>
      </c>
      <c r="X206" s="36">
        <f>IFERROR(IF(W206=0,"",ROUNDUP(W206/H206,0)*0.00937),"")</f>
        <v>2.811E-2</v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7.4051724137931032</v>
      </c>
      <c r="W207" s="347">
        <f>IFERROR(W201/H201,"0")+IFERROR(W202/H202,"0")+IFERROR(W203/H203,"0")+IFERROR(W204/H204,"0")+IFERROR(W205/H205,"0")+IFERROR(W206/H206,"0")</f>
        <v>8</v>
      </c>
      <c r="X207" s="347">
        <f>IFERROR(IF(X201="",0,X201),"0")+IFERROR(IF(X202="",0,X202),"0")+IFERROR(IF(X203="",0,X203),"0")+IFERROR(IF(X204="",0,X204),"0")+IFERROR(IF(X205="",0,X205),"0")+IFERROR(IF(X206="",0,X206),"0")</f>
        <v>0.13685999999999998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65</v>
      </c>
      <c r="W208" s="347">
        <f>IFERROR(SUM(W201:W206),"0")</f>
        <v>70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20</v>
      </c>
      <c r="W215" s="346">
        <f t="shared" ref="W215:W220" si="12">IFERROR(IF(V215="",0,CEILING((V215/$H215),1)*$H215),"")</f>
        <v>23.2</v>
      </c>
      <c r="X215" s="36">
        <f>IFERROR(IF(W215=0,"",ROUNDUP(W215/H215,0)*0.02175),"")</f>
        <v>4.3499999999999997E-2</v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1.7241379310344829</v>
      </c>
      <c r="W221" s="347">
        <f>IFERROR(W215/H215,"0")+IFERROR(W216/H216,"0")+IFERROR(W217/H217,"0")+IFERROR(W218/H218,"0")+IFERROR(W219/H219,"0")+IFERROR(W220/H220,"0")</f>
        <v>2</v>
      </c>
      <c r="X221" s="347">
        <f>IFERROR(IF(X215="",0,X215),"0")+IFERROR(IF(X216="",0,X216),"0")+IFERROR(IF(X217="",0,X217),"0")+IFERROR(IF(X218="",0,X218),"0")+IFERROR(IF(X219="",0,X219),"0")+IFERROR(IF(X220="",0,X220),"0")</f>
        <v>4.3499999999999997E-2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20</v>
      </c>
      <c r="W222" s="347">
        <f>IFERROR(SUM(W215:W220),"0")</f>
        <v>23.2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360</v>
      </c>
      <c r="W268" s="346">
        <f>IFERROR(IF(V268="",0,CEILING((V268/$H268),1)*$H268),"")</f>
        <v>366.59999999999997</v>
      </c>
      <c r="X268" s="36">
        <f>IFERROR(IF(W268=0,"",ROUNDUP(W268/H268,0)*0.02175),"")</f>
        <v>1.0222499999999999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46.153846153846153</v>
      </c>
      <c r="W270" s="347">
        <f>IFERROR(W267/H267,"0")+IFERROR(W268/H268,"0")+IFERROR(W269/H269,"0")</f>
        <v>47</v>
      </c>
      <c r="X270" s="347">
        <f>IFERROR(IF(X267="",0,X267),"0")+IFERROR(IF(X268="",0,X268),"0")+IFERROR(IF(X269="",0,X269),"0")</f>
        <v>1.0222499999999999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360</v>
      </c>
      <c r="W271" s="347">
        <f>IFERROR(SUM(W267:W269),"0")</f>
        <v>366.59999999999997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12</v>
      </c>
      <c r="W275" s="346">
        <f>IFERROR(IF(V275="",0,CEILING((V275/$H275),1)*$H275),"")</f>
        <v>12.75</v>
      </c>
      <c r="X275" s="36">
        <f>IFERROR(IF(W275=0,"",ROUNDUP(W275/H275,0)*0.00753),"")</f>
        <v>3.7650000000000003E-2</v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4.7058823529411766</v>
      </c>
      <c r="W276" s="347">
        <f>IFERROR(W273/H273,"0")+IFERROR(W274/H274,"0")+IFERROR(W275/H275,"0")</f>
        <v>5</v>
      </c>
      <c r="X276" s="347">
        <f>IFERROR(IF(X273="",0,X273),"0")+IFERROR(IF(X274="",0,X274),"0")+IFERROR(IF(X275="",0,X275),"0")</f>
        <v>3.7650000000000003E-2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12</v>
      </c>
      <c r="W277" s="347">
        <f>IFERROR(SUM(W273:W275),"0")</f>
        <v>12.75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2490</v>
      </c>
      <c r="W324" s="346">
        <f t="shared" si="17"/>
        <v>2490</v>
      </c>
      <c r="X324" s="36">
        <f>IFERROR(IF(W324=0,"",ROUNDUP(W324/H324,0)*0.02175),"")</f>
        <v>3.6104999999999996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1182</v>
      </c>
      <c r="W325" s="346">
        <f t="shared" si="17"/>
        <v>1185</v>
      </c>
      <c r="X325" s="36">
        <f>IFERROR(IF(W325=0,"",ROUNDUP(W325/H325,0)*0.02175),"")</f>
        <v>1.7182499999999998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467</v>
      </c>
      <c r="W327" s="346">
        <f t="shared" si="17"/>
        <v>480</v>
      </c>
      <c r="X327" s="36">
        <f>IFERROR(IF(W327=0,"",ROUNDUP(W327/H327,0)*0.02175),"")</f>
        <v>0.69599999999999995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275.93333333333334</v>
      </c>
      <c r="W331" s="347">
        <f>IFERROR(W323/H323,"0")+IFERROR(W324/H324,"0")+IFERROR(W325/H325,"0")+IFERROR(W326/H326,"0")+IFERROR(W327/H327,"0")+IFERROR(W328/H328,"0")+IFERROR(W329/H329,"0")+IFERROR(W330/H330,"0")</f>
        <v>277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6.0247499999999992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4139</v>
      </c>
      <c r="W332" s="347">
        <f>IFERROR(SUM(W323:W330),"0")</f>
        <v>4155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1513</v>
      </c>
      <c r="W334" s="346">
        <f>IFERROR(IF(V334="",0,CEILING((V334/$H334),1)*$H334),"")</f>
        <v>1515</v>
      </c>
      <c r="X334" s="36">
        <f>IFERROR(IF(W334=0,"",ROUNDUP(W334/H334,0)*0.02175),"")</f>
        <v>2.1967499999999998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100.86666666666666</v>
      </c>
      <c r="W337" s="347">
        <f>IFERROR(W334/H334,"0")+IFERROR(W335/H335,"0")+IFERROR(W336/H336,"0")</f>
        <v>101</v>
      </c>
      <c r="X337" s="347">
        <f>IFERROR(IF(X334="",0,X334),"0")+IFERROR(IF(X335="",0,X335),"0")+IFERROR(IF(X336="",0,X336),"0")</f>
        <v>2.1967499999999998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1513</v>
      </c>
      <c r="W338" s="347">
        <f>IFERROR(SUM(W334:W336),"0")</f>
        <v>1515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3119</v>
      </c>
      <c r="W363" s="346">
        <f>IFERROR(IF(V363="",0,CEILING((V363/$H363),1)*$H363),"")</f>
        <v>3120</v>
      </c>
      <c r="X363" s="36">
        <f>IFERROR(IF(W363=0,"",ROUNDUP(W363/H363,0)*0.02175),"")</f>
        <v>8.6999999999999993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399.87179487179486</v>
      </c>
      <c r="W367" s="347">
        <f>IFERROR(W363/H363,"0")+IFERROR(W364/H364,"0")+IFERROR(W365/H365,"0")+IFERROR(W366/H366,"0")</f>
        <v>400</v>
      </c>
      <c r="X367" s="347">
        <f>IFERROR(IF(X363="",0,X363),"0")+IFERROR(IF(X364="",0,X364),"0")+IFERROR(IF(X365="",0,X365),"0")+IFERROR(IF(X366="",0,X366),"0")</f>
        <v>8.6999999999999993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3119</v>
      </c>
      <c r="W368" s="347">
        <f>IFERROR(SUM(W363:W366),"0")</f>
        <v>3120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1</v>
      </c>
      <c r="W435" s="346">
        <f>IFERROR(IF(V435="",0,CEILING((V435/$H435),1)*$H435),"")</f>
        <v>1.32</v>
      </c>
      <c r="X435" s="36">
        <f>IFERROR(IF(W435=0,"",ROUNDUP(W435/H435,0)*0.00627),"")</f>
        <v>6.2700000000000004E-3</v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0.75757575757575757</v>
      </c>
      <c r="W436" s="347">
        <f>IFERROR(W435/H435,"0")</f>
        <v>1</v>
      </c>
      <c r="X436" s="347">
        <f>IFERROR(IF(X435="",0,X435),"0")</f>
        <v>6.2700000000000004E-3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1</v>
      </c>
      <c r="W437" s="347">
        <f>IFERROR(SUM(W435:W435),"0")</f>
        <v>1.32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1705</v>
      </c>
      <c r="W446" s="346">
        <f t="shared" si="21"/>
        <v>1705.44</v>
      </c>
      <c r="X446" s="36">
        <f t="shared" si="22"/>
        <v>3.8630800000000001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1755</v>
      </c>
      <c r="W449" s="346">
        <f t="shared" si="21"/>
        <v>1758.24</v>
      </c>
      <c r="X449" s="36">
        <f t="shared" si="22"/>
        <v>3.9826800000000002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655.30303030303025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656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7.8457600000000003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3460</v>
      </c>
      <c r="W457" s="347">
        <f>IFERROR(SUM(W445:W455),"0")</f>
        <v>3463.6800000000003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949</v>
      </c>
      <c r="W459" s="346">
        <f>IFERROR(IF(V459="",0,CEILING((V459/$H459),1)*$H459),"")</f>
        <v>950.40000000000009</v>
      </c>
      <c r="X459" s="36">
        <f>IFERROR(IF(W459=0,"",ROUNDUP(W459/H459,0)*0.01196),"")</f>
        <v>2.1528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179.73484848484847</v>
      </c>
      <c r="W461" s="347">
        <f>IFERROR(W459/H459,"0")+IFERROR(W460/H460,"0")</f>
        <v>180</v>
      </c>
      <c r="X461" s="347">
        <f>IFERROR(IF(X459="",0,X459),"0")+IFERROR(IF(X460="",0,X460),"0")</f>
        <v>2.1528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949</v>
      </c>
      <c r="W462" s="347">
        <f>IFERROR(SUM(W459:W460),"0")</f>
        <v>950.40000000000009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428</v>
      </c>
      <c r="W465" s="346">
        <f t="shared" si="23"/>
        <v>432.96000000000004</v>
      </c>
      <c r="X465" s="36">
        <f>IFERROR(IF(W465=0,"",ROUNDUP(W465/H465,0)*0.01196),"")</f>
        <v>0.98072000000000004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791</v>
      </c>
      <c r="W466" s="346">
        <f t="shared" si="23"/>
        <v>792</v>
      </c>
      <c r="X466" s="36">
        <f>IFERROR(IF(W466=0,"",ROUNDUP(W466/H466,0)*0.01196),"")</f>
        <v>1.794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230.87121212121212</v>
      </c>
      <c r="W470" s="347">
        <f>IFERROR(W464/H464,"0")+IFERROR(W465/H465,"0")+IFERROR(W466/H466,"0")+IFERROR(W467/H467,"0")+IFERROR(W468/H468,"0")+IFERROR(W469/H469,"0")</f>
        <v>232</v>
      </c>
      <c r="X470" s="347">
        <f>IFERROR(IF(X464="",0,X464),"0")+IFERROR(IF(X465="",0,X465),"0")+IFERROR(IF(X466="",0,X466),"0")+IFERROR(IF(X467="",0,X467),"0")+IFERROR(IF(X468="",0,X468),"0")+IFERROR(IF(X469="",0,X469),"0")</f>
        <v>2.7747200000000003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1219</v>
      </c>
      <c r="W471" s="347">
        <f>IFERROR(SUM(W464:W469),"0")</f>
        <v>1224.96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17014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17134.61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17992.07641691322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18119.678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31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32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18767.07641691322</v>
      </c>
      <c r="W516" s="347">
        <f>GrossWeightTotalR+PalletQtyTotalR*25</f>
        <v>18919.678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2402.8797185676581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2422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36.57799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151.20000000000002</v>
      </c>
      <c r="D523" s="46">
        <f>IFERROR(W55*1,"0")+IFERROR(W56*1,"0")+IFERROR(W57*1,"0")+IFERROR(W58*1,"0")</f>
        <v>75.600000000000009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786.6</v>
      </c>
      <c r="F523" s="46">
        <f>IFERROR(W127*1,"0")+IFERROR(W128*1,"0")+IFERROR(W129*1,"0")+IFERROR(W130*1,"0")</f>
        <v>363.00000000000006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73.5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781.80000000000007</v>
      </c>
      <c r="J523" s="46">
        <f>IFERROR(W201*1,"0")+IFERROR(W202*1,"0")+IFERROR(W203*1,"0")+IFERROR(W204*1,"0")+IFERROR(W205*1,"0")+IFERROR(W206*1,"0")+IFERROR(W210*1,"0")</f>
        <v>70</v>
      </c>
      <c r="K523" s="343"/>
      <c r="L523" s="46">
        <f>IFERROR(W215*1,"0")+IFERROR(W216*1,"0")+IFERROR(W217*1,"0")+IFERROR(W218*1,"0")+IFERROR(W219*1,"0")+IFERROR(W220*1,"0")</f>
        <v>23.2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379.34999999999997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5670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3120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1.32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5639.04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