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1F2058-B7F0-42CB-8D7D-BDBE9A38EF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U523" i="1" s="1"/>
  <c r="V481" i="1"/>
  <c r="V480" i="1"/>
  <c r="W479" i="1"/>
  <c r="V477" i="1"/>
  <c r="V476" i="1"/>
  <c r="X475" i="1"/>
  <c r="W475" i="1"/>
  <c r="N475" i="1"/>
  <c r="W474" i="1"/>
  <c r="N474" i="1"/>
  <c r="X473" i="1"/>
  <c r="W473" i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W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W411" i="1"/>
  <c r="V411" i="1"/>
  <c r="X410" i="1"/>
  <c r="W410" i="1"/>
  <c r="N410" i="1"/>
  <c r="W409" i="1"/>
  <c r="X409" i="1" s="1"/>
  <c r="N409" i="1"/>
  <c r="X408" i="1"/>
  <c r="W408" i="1"/>
  <c r="W412" i="1" s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N377" i="1"/>
  <c r="X376" i="1"/>
  <c r="X378" i="1" s="1"/>
  <c r="W376" i="1"/>
  <c r="W378" i="1" s="1"/>
  <c r="N376" i="1"/>
  <c r="V372" i="1"/>
  <c r="W371" i="1"/>
  <c r="V371" i="1"/>
  <c r="X370" i="1"/>
  <c r="X371" i="1" s="1"/>
  <c r="W370" i="1"/>
  <c r="W372" i="1" s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V361" i="1"/>
  <c r="V360" i="1"/>
  <c r="X359" i="1"/>
  <c r="W359" i="1"/>
  <c r="N359" i="1"/>
  <c r="W358" i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X324" i="1" s="1"/>
  <c r="N324" i="1"/>
  <c r="X323" i="1"/>
  <c r="X331" i="1" s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W309" i="1"/>
  <c r="N309" i="1"/>
  <c r="W308" i="1"/>
  <c r="X308" i="1" s="1"/>
  <c r="N308" i="1"/>
  <c r="X307" i="1"/>
  <c r="W307" i="1"/>
  <c r="W311" i="1" s="1"/>
  <c r="N307" i="1"/>
  <c r="V305" i="1"/>
  <c r="W304" i="1"/>
  <c r="V304" i="1"/>
  <c r="X303" i="1"/>
  <c r="X304" i="1" s="1"/>
  <c r="W303" i="1"/>
  <c r="N303" i="1"/>
  <c r="V300" i="1"/>
  <c r="V299" i="1"/>
  <c r="X298" i="1"/>
  <c r="W298" i="1"/>
  <c r="N298" i="1"/>
  <c r="W297" i="1"/>
  <c r="N297" i="1"/>
  <c r="V295" i="1"/>
  <c r="V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X294" i="1" s="1"/>
  <c r="W288" i="1"/>
  <c r="N288" i="1"/>
  <c r="W287" i="1"/>
  <c r="X287" i="1" s="1"/>
  <c r="N287" i="1"/>
  <c r="X286" i="1"/>
  <c r="W286" i="1"/>
  <c r="W294" i="1" s="1"/>
  <c r="N286" i="1"/>
  <c r="V283" i="1"/>
  <c r="V282" i="1"/>
  <c r="X281" i="1"/>
  <c r="W281" i="1"/>
  <c r="N281" i="1"/>
  <c r="W280" i="1"/>
  <c r="X280" i="1" s="1"/>
  <c r="N280" i="1"/>
  <c r="X279" i="1"/>
  <c r="X282" i="1" s="1"/>
  <c r="W279" i="1"/>
  <c r="N279" i="1"/>
  <c r="V277" i="1"/>
  <c r="V276" i="1"/>
  <c r="X275" i="1"/>
  <c r="W275" i="1"/>
  <c r="N275" i="1"/>
  <c r="W274" i="1"/>
  <c r="X274" i="1" s="1"/>
  <c r="W273" i="1"/>
  <c r="V271" i="1"/>
  <c r="W270" i="1"/>
  <c r="V270" i="1"/>
  <c r="X269" i="1"/>
  <c r="W269" i="1"/>
  <c r="N269" i="1"/>
  <c r="W268" i="1"/>
  <c r="X268" i="1" s="1"/>
  <c r="N268" i="1"/>
  <c r="X267" i="1"/>
  <c r="W267" i="1"/>
  <c r="W271" i="1" s="1"/>
  <c r="N267" i="1"/>
  <c r="V265" i="1"/>
  <c r="V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W265" i="1" s="1"/>
  <c r="V253" i="1"/>
  <c r="V252" i="1"/>
  <c r="W251" i="1"/>
  <c r="X251" i="1" s="1"/>
  <c r="N251" i="1"/>
  <c r="X250" i="1"/>
  <c r="W250" i="1"/>
  <c r="N250" i="1"/>
  <c r="W249" i="1"/>
  <c r="X249" i="1" s="1"/>
  <c r="N249" i="1"/>
  <c r="X248" i="1"/>
  <c r="X252" i="1" s="1"/>
  <c r="W248" i="1"/>
  <c r="N248" i="1"/>
  <c r="V246" i="1"/>
  <c r="W245" i="1"/>
  <c r="V245" i="1"/>
  <c r="X244" i="1"/>
  <c r="X245" i="1" s="1"/>
  <c r="W244" i="1"/>
  <c r="W246" i="1" s="1"/>
  <c r="N244" i="1"/>
  <c r="V242" i="1"/>
  <c r="V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X197" i="1" s="1"/>
  <c r="W193" i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X190" i="1" s="1"/>
  <c r="W173" i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X131" i="1" s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X113" i="1" s="1"/>
  <c r="W104" i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X90" i="1" s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W84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3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V24" i="1"/>
  <c r="V23" i="1"/>
  <c r="V517" i="1" s="1"/>
  <c r="W22" i="1"/>
  <c r="N22" i="1"/>
  <c r="H10" i="1"/>
  <c r="A9" i="1"/>
  <c r="F10" i="1" s="1"/>
  <c r="D7" i="1"/>
  <c r="O6" i="1"/>
  <c r="N2" i="1"/>
  <c r="X32" i="1" l="1"/>
  <c r="B523" i="1"/>
  <c r="W515" i="1"/>
  <c r="W514" i="1"/>
  <c r="W32" i="1"/>
  <c r="W102" i="1"/>
  <c r="X93" i="1"/>
  <c r="X101" i="1" s="1"/>
  <c r="W101" i="1"/>
  <c r="W132" i="1"/>
  <c r="G523" i="1"/>
  <c r="W139" i="1"/>
  <c r="X136" i="1"/>
  <c r="X139" i="1" s="1"/>
  <c r="W164" i="1"/>
  <c r="W171" i="1"/>
  <c r="X166" i="1"/>
  <c r="X170" i="1" s="1"/>
  <c r="W170" i="1"/>
  <c r="W190" i="1"/>
  <c r="W222" i="1"/>
  <c r="M523" i="1"/>
  <c r="W242" i="1"/>
  <c r="X225" i="1"/>
  <c r="X241" i="1" s="1"/>
  <c r="W241" i="1"/>
  <c r="W277" i="1"/>
  <c r="X273" i="1"/>
  <c r="X276" i="1" s="1"/>
  <c r="W276" i="1"/>
  <c r="W295" i="1"/>
  <c r="W300" i="1"/>
  <c r="X297" i="1"/>
  <c r="X299" i="1" s="1"/>
  <c r="W338" i="1"/>
  <c r="W343" i="1"/>
  <c r="W346" i="1"/>
  <c r="X345" i="1"/>
  <c r="X346" i="1" s="1"/>
  <c r="W347" i="1"/>
  <c r="Q523" i="1"/>
  <c r="W355" i="1"/>
  <c r="X350" i="1"/>
  <c r="X355" i="1" s="1"/>
  <c r="W356" i="1"/>
  <c r="W361" i="1"/>
  <c r="X358" i="1"/>
  <c r="X360" i="1" s="1"/>
  <c r="W470" i="1"/>
  <c r="X476" i="1"/>
  <c r="X474" i="1"/>
  <c r="W476" i="1"/>
  <c r="E523" i="1"/>
  <c r="N523" i="1"/>
  <c r="H9" i="1"/>
  <c r="A10" i="1"/>
  <c r="W24" i="1"/>
  <c r="W52" i="1"/>
  <c r="W60" i="1"/>
  <c r="W91" i="1"/>
  <c r="F9" i="1"/>
  <c r="J9" i="1"/>
  <c r="X22" i="1"/>
  <c r="X23" i="1" s="1"/>
  <c r="W23" i="1"/>
  <c r="V513" i="1"/>
  <c r="C523" i="1"/>
  <c r="W51" i="1"/>
  <c r="X55" i="1"/>
  <c r="X59" i="1" s="1"/>
  <c r="W59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W159" i="1"/>
  <c r="X156" i="1"/>
  <c r="X158" i="1" s="1"/>
  <c r="W163" i="1"/>
  <c r="W191" i="1"/>
  <c r="W197" i="1"/>
  <c r="W198" i="1"/>
  <c r="L523" i="1"/>
  <c r="W221" i="1"/>
  <c r="X215" i="1"/>
  <c r="X221" i="1" s="1"/>
  <c r="W252" i="1"/>
  <c r="W253" i="1"/>
  <c r="X264" i="1"/>
  <c r="W264" i="1"/>
  <c r="X270" i="1"/>
  <c r="W283" i="1"/>
  <c r="W282" i="1"/>
  <c r="W299" i="1"/>
  <c r="X310" i="1"/>
  <c r="P523" i="1"/>
  <c r="W332" i="1"/>
  <c r="W337" i="1"/>
  <c r="X334" i="1"/>
  <c r="X337" i="1" s="1"/>
  <c r="W342" i="1"/>
  <c r="W360" i="1"/>
  <c r="X367" i="1"/>
  <c r="W418" i="1"/>
  <c r="W427" i="1"/>
  <c r="X420" i="1"/>
  <c r="X427" i="1" s="1"/>
  <c r="W428" i="1"/>
  <c r="W457" i="1"/>
  <c r="X445" i="1"/>
  <c r="X456" i="1" s="1"/>
  <c r="T523" i="1"/>
  <c r="W456" i="1"/>
  <c r="I523" i="1"/>
  <c r="R523" i="1"/>
  <c r="F523" i="1"/>
  <c r="W131" i="1"/>
  <c r="W208" i="1"/>
  <c r="O523" i="1"/>
  <c r="W305" i="1"/>
  <c r="W331" i="1"/>
  <c r="W368" i="1"/>
  <c r="W367" i="1"/>
  <c r="W379" i="1"/>
  <c r="W394" i="1"/>
  <c r="X381" i="1"/>
  <c r="X394" i="1" s="1"/>
  <c r="W395" i="1"/>
  <c r="W402" i="1"/>
  <c r="X397" i="1"/>
  <c r="X401" i="1" s="1"/>
  <c r="W401" i="1"/>
  <c r="X411" i="1"/>
  <c r="S523" i="1"/>
  <c r="W433" i="1"/>
  <c r="X430" i="1"/>
  <c r="X432" i="1" s="1"/>
  <c r="W462" i="1"/>
  <c r="W471" i="1"/>
  <c r="X464" i="1"/>
  <c r="X470" i="1" s="1"/>
  <c r="W477" i="1"/>
  <c r="W480" i="1"/>
  <c r="X479" i="1"/>
  <c r="X480" i="1" s="1"/>
  <c r="W481" i="1"/>
  <c r="W496" i="1"/>
  <c r="X493" i="1"/>
  <c r="X496" i="1" s="1"/>
  <c r="W497" i="1"/>
  <c r="W417" i="1"/>
  <c r="W491" i="1"/>
  <c r="W517" i="1" l="1"/>
  <c r="X518" i="1"/>
  <c r="W513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<sst xmlns="http://schemas.openxmlformats.org/spreadsheetml/2006/main" count="2205" uniqueCount="742">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</sst>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496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30</v>
      </c>
      <c r="W49" s="34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2.7777777777777777</v>
      </c>
      <c r="W51" s="347">
        <f>IFERROR(W49/H49,"0")+IFERROR(W50/H50,"0")</f>
        <v>3.0000000000000004</v>
      </c>
      <c r="X51" s="347">
        <f>IFERROR(IF(X49="",0,X49),"0")+IFERROR(IF(X50="",0,X50),"0")</f>
        <v>6.5250000000000002E-2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30</v>
      </c>
      <c r="W52" s="347">
        <f>IFERROR(SUM(W49:W50),"0")</f>
        <v>32.400000000000006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93</v>
      </c>
      <c r="W65" s="346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58</v>
      </c>
      <c r="W67" s="346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83</v>
      </c>
      <c r="W69" s="346">
        <f t="shared" si="2"/>
        <v>89.6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21.084656084656086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23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0.50024999999999997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234</v>
      </c>
      <c r="W84" s="347">
        <f>IFERROR(SUM(W63:W82),"0")</f>
        <v>255.20000000000002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191</v>
      </c>
      <c r="W105" s="346">
        <f t="shared" si="6"/>
        <v>193.20000000000002</v>
      </c>
      <c r="X105" s="36">
        <f>IFERROR(IF(W105=0,"",ROUNDUP(W105/H105,0)*0.02175),"")</f>
        <v>0.50024999999999997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20</v>
      </c>
      <c r="W106" s="346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25.119047619047617</v>
      </c>
      <c r="W113" s="347">
        <f>IFERROR(W104/H104,"0")+IFERROR(W105/H105,"0")+IFERROR(W106/H106,"0")+IFERROR(W107/H107,"0")+IFERROR(W108/H108,"0")+IFERROR(W109/H109,"0")+IFERROR(W110/H110,"0")+IFERROR(W111/H111,"0")+IFERROR(W112/H112,"0")</f>
        <v>26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0.5655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211</v>
      </c>
      <c r="W114" s="347">
        <f>IFERROR(SUM(W104:W112),"0")</f>
        <v>218.40000000000003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32</v>
      </c>
      <c r="W117" s="346">
        <f t="shared" si="7"/>
        <v>33.6</v>
      </c>
      <c r="X117" s="36">
        <f>IFERROR(IF(W117=0,"",ROUNDUP(W117/H117,0)*0.02175),"")</f>
        <v>8.6999999999999994E-2</v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3.8095238095238093</v>
      </c>
      <c r="W123" s="347">
        <f>IFERROR(W116/H116,"0")+IFERROR(W117/H117,"0")+IFERROR(W118/H118,"0")+IFERROR(W119/H119,"0")+IFERROR(W120/H120,"0")+IFERROR(W121/H121,"0")+IFERROR(W122/H122,"0")</f>
        <v>4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8.6999999999999994E-2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32</v>
      </c>
      <c r="W124" s="347">
        <f>IFERROR(SUM(W116:W122),"0")</f>
        <v>33.6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89</v>
      </c>
      <c r="W127" s="346">
        <f>IFERROR(IF(V127="",0,CEILING((V127/$H127),1)*$H127),"")</f>
        <v>92.4</v>
      </c>
      <c r="X127" s="36">
        <f>IFERROR(IF(W127=0,"",ROUNDUP(W127/H127,0)*0.02175),"")</f>
        <v>0.23924999999999999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56</v>
      </c>
      <c r="W130" s="346">
        <f>IFERROR(IF(V130="",0,CEILING((V130/$H130),1)*$H130),"")</f>
        <v>56.7</v>
      </c>
      <c r="X130" s="36">
        <f>IFERROR(IF(W130=0,"",ROUNDUP(W130/H130,0)*0.00753),"")</f>
        <v>0.15812999999999999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31.335978835978835</v>
      </c>
      <c r="W131" s="347">
        <f>IFERROR(W127/H127,"0")+IFERROR(W128/H128,"0")+IFERROR(W129/H129,"0")+IFERROR(W130/H130,"0")</f>
        <v>32</v>
      </c>
      <c r="X131" s="347">
        <f>IFERROR(IF(X127="",0,X127),"0")+IFERROR(IF(X128="",0,X128),"0")+IFERROR(IF(X129="",0,X129),"0")+IFERROR(IF(X130="",0,X130),"0")</f>
        <v>0.39737999999999996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145</v>
      </c>
      <c r="W132" s="347">
        <f>IFERROR(SUM(W127:W130),"0")</f>
        <v>149.10000000000002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63</v>
      </c>
      <c r="W143" s="346">
        <f t="shared" ref="W143:W151" si="8">IFERROR(IF(V143="",0,CEILING((V143/$H143),1)*$H143),"")</f>
        <v>63</v>
      </c>
      <c r="X143" s="36">
        <f>IFERROR(IF(W143=0,"",ROUNDUP(W143/H143,0)*0.00753),"")</f>
        <v>0.11295000000000001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15</v>
      </c>
      <c r="W152" s="347">
        <f>IFERROR(W143/H143,"0")+IFERROR(W144/H144,"0")+IFERROR(W145/H145,"0")+IFERROR(W146/H146,"0")+IFERROR(W147/H147,"0")+IFERROR(W148/H148,"0")+IFERROR(W149/H149,"0")+IFERROR(W150/H150,"0")+IFERROR(W151/H151,"0")</f>
        <v>15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0.11295000000000001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63</v>
      </c>
      <c r="W153" s="347">
        <f>IFERROR(SUM(W143:W151),"0")</f>
        <v>63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23</v>
      </c>
      <c r="W166" s="346">
        <f>IFERROR(IF(V166="",0,CEILING((V166/$H166),1)*$H166),"")</f>
        <v>27</v>
      </c>
      <c r="X166" s="36">
        <f>IFERROR(IF(W166=0,"",ROUNDUP(W166/H166,0)*0.00937),"")</f>
        <v>4.6850000000000003E-2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83</v>
      </c>
      <c r="W167" s="346">
        <f>IFERROR(IF(V167="",0,CEILING((V167/$H167),1)*$H167),"")</f>
        <v>86.4</v>
      </c>
      <c r="X167" s="36">
        <f>IFERROR(IF(W167=0,"",ROUNDUP(W167/H167,0)*0.00937),"")</f>
        <v>0.14992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19.62962962962963</v>
      </c>
      <c r="W170" s="347">
        <f>IFERROR(W166/H166,"0")+IFERROR(W167/H167,"0")+IFERROR(W168/H168,"0")+IFERROR(W169/H169,"0")</f>
        <v>21</v>
      </c>
      <c r="X170" s="347">
        <f>IFERROR(IF(X166="",0,X166),"0")+IFERROR(IF(X167="",0,X167),"0")+IFERROR(IF(X168="",0,X168),"0")+IFERROR(IF(X169="",0,X169),"0")</f>
        <v>0.19677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106</v>
      </c>
      <c r="W171" s="347">
        <f>IFERROR(SUM(W166:W169),"0")</f>
        <v>113.4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186</v>
      </c>
      <c r="W177" s="346">
        <f t="shared" si="9"/>
        <v>187.2</v>
      </c>
      <c r="X177" s="36">
        <f>IFERROR(IF(W177=0,"",ROUNDUP(W177/H177,0)*0.02175),"")</f>
        <v>0.52200000000000002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64</v>
      </c>
      <c r="W181" s="346">
        <f t="shared" si="9"/>
        <v>64.8</v>
      </c>
      <c r="X181" s="36">
        <f>IFERROR(IF(W181=0,"",ROUNDUP(W181/H181,0)*0.00753),"")</f>
        <v>0.20331000000000002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117</v>
      </c>
      <c r="W183" s="346">
        <f t="shared" si="9"/>
        <v>117.6</v>
      </c>
      <c r="X183" s="36">
        <f t="shared" ref="X183:X189" si="10"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47</v>
      </c>
      <c r="W185" s="346">
        <f t="shared" si="9"/>
        <v>48</v>
      </c>
      <c r="X185" s="36">
        <f t="shared" si="10"/>
        <v>0.15060000000000001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124</v>
      </c>
      <c r="W186" s="346">
        <f t="shared" si="9"/>
        <v>124.8</v>
      </c>
      <c r="X186" s="36">
        <f t="shared" si="10"/>
        <v>0.39156000000000002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101</v>
      </c>
      <c r="W188" s="346">
        <f t="shared" si="9"/>
        <v>103.2</v>
      </c>
      <c r="X188" s="36">
        <f t="shared" si="10"/>
        <v>0.32379000000000002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83</v>
      </c>
      <c r="W189" s="346">
        <f t="shared" si="9"/>
        <v>84</v>
      </c>
      <c r="X189" s="36">
        <f t="shared" si="10"/>
        <v>0.26355000000000001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247.17948717948718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2.2237800000000001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722</v>
      </c>
      <c r="W191" s="347">
        <f>IFERROR(SUM(W173:W189),"0")</f>
        <v>729.6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51</v>
      </c>
      <c r="W195" s="346">
        <f>IFERROR(IF(V195="",0,CEILING((V195/$H195),1)*$H195),"")</f>
        <v>52.8</v>
      </c>
      <c r="X195" s="36">
        <f>IFERROR(IF(W195=0,"",ROUNDUP(W195/H195,0)*0.00753),"")</f>
        <v>0.16566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93</v>
      </c>
      <c r="W196" s="346">
        <f>IFERROR(IF(V196="",0,CEILING((V196/$H196),1)*$H196),"")</f>
        <v>93.6</v>
      </c>
      <c r="X196" s="36">
        <f>IFERROR(IF(W196=0,"",ROUNDUP(W196/H196,0)*0.00753),"")</f>
        <v>0.29366999999999999</v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60</v>
      </c>
      <c r="W197" s="347">
        <f>IFERROR(W193/H193,"0")+IFERROR(W194/H194,"0")+IFERROR(W195/H195,"0")+IFERROR(W196/H196,"0")</f>
        <v>61</v>
      </c>
      <c r="X197" s="347">
        <f>IFERROR(IF(X193="",0,X193),"0")+IFERROR(IF(X194="",0,X194),"0")+IFERROR(IF(X195="",0,X195),"0")+IFERROR(IF(X196="",0,X196),"0")</f>
        <v>0.45933000000000002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144</v>
      </c>
      <c r="W198" s="347">
        <f>IFERROR(SUM(W193:W196),"0")</f>
        <v>146.39999999999998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38</v>
      </c>
      <c r="W203" s="346">
        <f t="shared" si="11"/>
        <v>46.4</v>
      </c>
      <c r="X203" s="36">
        <f>IFERROR(IF(W203=0,"",ROUNDUP(W203/H203,0)*0.02175),"")</f>
        <v>8.6999999999999994E-2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16</v>
      </c>
      <c r="W206" s="346">
        <f t="shared" si="11"/>
        <v>16</v>
      </c>
      <c r="X206" s="36">
        <f>IFERROR(IF(W206=0,"",ROUNDUP(W206/H206,0)*0.00937),"")</f>
        <v>3.7479999999999999E-2</v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7.2758620689655178</v>
      </c>
      <c r="W207" s="347">
        <f>IFERROR(W201/H201,"0")+IFERROR(W202/H202,"0")+IFERROR(W203/H203,"0")+IFERROR(W204/H204,"0")+IFERROR(W205/H205,"0")+IFERROR(W206/H206,"0")</f>
        <v>8</v>
      </c>
      <c r="X207" s="347">
        <f>IFERROR(IF(X201="",0,X201),"0")+IFERROR(IF(X202="",0,X202),"0")+IFERROR(IF(X203="",0,X203),"0")+IFERROR(IF(X204="",0,X204),"0")+IFERROR(IF(X205="",0,X205),"0")+IFERROR(IF(X206="",0,X206),"0")</f>
        <v>0.12447999999999999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54</v>
      </c>
      <c r="W208" s="347">
        <f>IFERROR(SUM(W201:W206),"0")</f>
        <v>62.4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84</v>
      </c>
      <c r="W215" s="346">
        <f t="shared" ref="W215:W220" si="12">IFERROR(IF(V215="",0,CEILING((V215/$H215),1)*$H215),"")</f>
        <v>92.8</v>
      </c>
      <c r="X215" s="36">
        <f>IFERROR(IF(W215=0,"",ROUNDUP(W215/H215,0)*0.02175),"")</f>
        <v>0.17399999999999999</v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7.2413793103448274</v>
      </c>
      <c r="W221" s="347">
        <f>IFERROR(W215/H215,"0")+IFERROR(W216/H216,"0")+IFERROR(W217/H217,"0")+IFERROR(W218/H218,"0")+IFERROR(W219/H219,"0")+IFERROR(W220/H220,"0")</f>
        <v>8</v>
      </c>
      <c r="X221" s="347">
        <f>IFERROR(IF(X215="",0,X215),"0")+IFERROR(IF(X216="",0,X216),"0")+IFERROR(IF(X217="",0,X217),"0")+IFERROR(IF(X218="",0,X218),"0")+IFERROR(IF(X219="",0,X219),"0")+IFERROR(IF(X220="",0,X220),"0")</f>
        <v>0.17399999999999999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84</v>
      </c>
      <c r="W222" s="347">
        <f>IFERROR(SUM(W215:W220),"0")</f>
        <v>92.8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36</v>
      </c>
      <c r="W267" s="346">
        <f>IFERROR(IF(V267="",0,CEILING((V267/$H267),1)*$H267),"")</f>
        <v>42</v>
      </c>
      <c r="X267" s="36">
        <f>IFERROR(IF(W267=0,"",ROUNDUP(W267/H267,0)*0.02175),"")</f>
        <v>0.10874999999999999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20</v>
      </c>
      <c r="W268" s="346">
        <f>IFERROR(IF(V268="",0,CEILING((V268/$H268),1)*$H268),"")</f>
        <v>23.4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6.8498168498168504</v>
      </c>
      <c r="W270" s="347">
        <f>IFERROR(W267/H267,"0")+IFERROR(W268/H268,"0")+IFERROR(W269/H269,"0")</f>
        <v>8</v>
      </c>
      <c r="X270" s="347">
        <f>IFERROR(IF(X267="",0,X267),"0")+IFERROR(IF(X268="",0,X268),"0")+IFERROR(IF(X269="",0,X269),"0")</f>
        <v>0.17399999999999999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56</v>
      </c>
      <c r="W271" s="347">
        <f>IFERROR(SUM(W267:W269),"0")</f>
        <v>65.400000000000006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35</v>
      </c>
      <c r="W308" s="346">
        <f>IFERROR(IF(V308="",0,CEILING((V308/$H308),1)*$H308),"")</f>
        <v>35.700000000000003</v>
      </c>
      <c r="X308" s="36">
        <f>IFERROR(IF(W308=0,"",ROUNDUP(W308/H308,0)*0.00753),"")</f>
        <v>0.12801000000000001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16.666666666666664</v>
      </c>
      <c r="W310" s="347">
        <f>IFERROR(W307/H307,"0")+IFERROR(W308/H308,"0")+IFERROR(W309/H309,"0")</f>
        <v>17</v>
      </c>
      <c r="X310" s="347">
        <f>IFERROR(IF(X307="",0,X307),"0")+IFERROR(IF(X308="",0,X308),"0")+IFERROR(IF(X309="",0,X309),"0")</f>
        <v>0.12801000000000001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35</v>
      </c>
      <c r="W311" s="347">
        <f>IFERROR(SUM(W307:W309),"0")</f>
        <v>35.700000000000003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1041</v>
      </c>
      <c r="W324" s="346">
        <f t="shared" si="17"/>
        <v>1050</v>
      </c>
      <c r="X324" s="36">
        <f>IFERROR(IF(W324=0,"",ROUNDUP(W324/H324,0)*0.02175),"")</f>
        <v>1.5225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234</v>
      </c>
      <c r="W325" s="346">
        <f t="shared" si="17"/>
        <v>240</v>
      </c>
      <c r="X325" s="36">
        <f>IFERROR(IF(W325=0,"",ROUNDUP(W325/H325,0)*0.02175),"")</f>
        <v>0.34799999999999998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314</v>
      </c>
      <c r="W327" s="346">
        <f t="shared" si="17"/>
        <v>315</v>
      </c>
      <c r="X327" s="36">
        <f>IFERROR(IF(W327=0,"",ROUNDUP(W327/H327,0)*0.02175),"")</f>
        <v>0.45674999999999999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105.93333333333334</v>
      </c>
      <c r="W331" s="347">
        <f>IFERROR(W323/H323,"0")+IFERROR(W324/H324,"0")+IFERROR(W325/H325,"0")+IFERROR(W326/H326,"0")+IFERROR(W327/H327,"0")+IFERROR(W328/H328,"0")+IFERROR(W329/H329,"0")+IFERROR(W330/H330,"0")</f>
        <v>107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2.3272499999999998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1589</v>
      </c>
      <c r="W332" s="347">
        <f>IFERROR(SUM(W323:W330),"0")</f>
        <v>1605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785</v>
      </c>
      <c r="W334" s="346">
        <f>IFERROR(IF(V334="",0,CEILING((V334/$H334),1)*$H334),"")</f>
        <v>795</v>
      </c>
      <c r="X334" s="36">
        <f>IFERROR(IF(W334=0,"",ROUNDUP(W334/H334,0)*0.02175),"")</f>
        <v>1.1527499999999999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52.333333333333336</v>
      </c>
      <c r="W337" s="347">
        <f>IFERROR(W334/H334,"0")+IFERROR(W335/H335,"0")+IFERROR(W336/H336,"0")</f>
        <v>53</v>
      </c>
      <c r="X337" s="347">
        <f>IFERROR(IF(X334="",0,X334),"0")+IFERROR(IF(X335="",0,X335),"0")+IFERROR(IF(X336="",0,X336),"0")</f>
        <v>1.1527499999999999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785</v>
      </c>
      <c r="W338" s="347">
        <f>IFERROR(SUM(W334:W336),"0")</f>
        <v>795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162</v>
      </c>
      <c r="W341" s="346">
        <f>IFERROR(IF(V341="",0,CEILING((V341/$H341),1)*$H341),"")</f>
        <v>163.79999999999998</v>
      </c>
      <c r="X341" s="36">
        <f>IFERROR(IF(W341=0,"",ROUNDUP(W341/H341,0)*0.02175),"")</f>
        <v>0.45674999999999999</v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20.76923076923077</v>
      </c>
      <c r="W342" s="347">
        <f>IFERROR(W340/H340,"0")+IFERROR(W341/H341,"0")</f>
        <v>21</v>
      </c>
      <c r="X342" s="347">
        <f>IFERROR(IF(X340="",0,X340),"0")+IFERROR(IF(X341="",0,X341),"0")</f>
        <v>0.45674999999999999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162</v>
      </c>
      <c r="W343" s="347">
        <f>IFERROR(SUM(W340:W341),"0")</f>
        <v>163.79999999999998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256</v>
      </c>
      <c r="W345" s="346">
        <f>IFERROR(IF(V345="",0,CEILING((V345/$H345),1)*$H345),"")</f>
        <v>257.39999999999998</v>
      </c>
      <c r="X345" s="36">
        <f>IFERROR(IF(W345=0,"",ROUNDUP(W345/H345,0)*0.02175),"")</f>
        <v>0.71775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32.820512820512825</v>
      </c>
      <c r="W346" s="347">
        <f>IFERROR(W345/H345,"0")</f>
        <v>33</v>
      </c>
      <c r="X346" s="347">
        <f>IFERROR(IF(X345="",0,X345),"0")</f>
        <v>0.71775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256</v>
      </c>
      <c r="W347" s="347">
        <f>IFERROR(SUM(W345:W345),"0")</f>
        <v>257.39999999999998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154</v>
      </c>
      <c r="W363" s="346">
        <f>IFERROR(IF(V363="",0,CEILING((V363/$H363),1)*$H363),"")</f>
        <v>156</v>
      </c>
      <c r="X363" s="36">
        <f>IFERROR(IF(W363=0,"",ROUNDUP(W363/H363,0)*0.02175),"")</f>
        <v>0.43499999999999994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19.743589743589745</v>
      </c>
      <c r="W367" s="347">
        <f>IFERROR(W363/H363,"0")+IFERROR(W364/H364,"0")+IFERROR(W365/H365,"0")+IFERROR(W366/H366,"0")</f>
        <v>20</v>
      </c>
      <c r="X367" s="347">
        <f>IFERROR(IF(X363="",0,X363),"0")+IFERROR(IF(X364="",0,X364),"0")+IFERROR(IF(X365="",0,X365),"0")+IFERROR(IF(X366="",0,X366),"0")</f>
        <v>0.43499999999999994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154</v>
      </c>
      <c r="W368" s="347">
        <f>IFERROR(SUM(W363:W366),"0")</f>
        <v>156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80</v>
      </c>
      <c r="W381" s="346">
        <f t="shared" ref="W381:W393" si="18">IFERROR(IF(V381="",0,CEILING((V381/$H381),1)*$H381),"")</f>
        <v>84</v>
      </c>
      <c r="X381" s="36">
        <f>IFERROR(IF(W381=0,"",ROUNDUP(W381/H381,0)*0.00753),"")</f>
        <v>0.15060000000000001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134</v>
      </c>
      <c r="W383" s="346">
        <f t="shared" si="18"/>
        <v>134.4</v>
      </c>
      <c r="X383" s="36">
        <f>IFERROR(IF(W383=0,"",ROUNDUP(W383/H383,0)*0.00753),"")</f>
        <v>0.24096000000000001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4</v>
      </c>
      <c r="W392" s="346">
        <f t="shared" si="18"/>
        <v>4.2</v>
      </c>
      <c r="X392" s="36">
        <f t="shared" si="19"/>
        <v>1.004E-2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52.857142857142854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54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0.40160000000000001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218</v>
      </c>
      <c r="W395" s="347">
        <f>IFERROR(SUM(W381:W393),"0")</f>
        <v>222.6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163</v>
      </c>
      <c r="W420" s="346">
        <f t="shared" ref="W420:W426" si="20">IFERROR(IF(V420="",0,CEILING((V420/$H420),1)*$H420),"")</f>
        <v>163.80000000000001</v>
      </c>
      <c r="X420" s="36">
        <f>IFERROR(IF(W420=0,"",ROUNDUP(W420/H420,0)*0.00753),"")</f>
        <v>0.29366999999999999</v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38.80952380952381</v>
      </c>
      <c r="W427" s="347">
        <f>IFERROR(W420/H420,"0")+IFERROR(W421/H421,"0")+IFERROR(W422/H422,"0")+IFERROR(W423/H423,"0")+IFERROR(W424/H424,"0")+IFERROR(W425/H425,"0")+IFERROR(W426/H426,"0")</f>
        <v>39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0.29366999999999999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163</v>
      </c>
      <c r="W428" s="347">
        <f>IFERROR(SUM(W420:W426),"0")</f>
        <v>163.80000000000001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212</v>
      </c>
      <c r="W446" s="346">
        <f t="shared" si="21"/>
        <v>216.48000000000002</v>
      </c>
      <c r="X446" s="36">
        <f t="shared" si="22"/>
        <v>0.49036000000000002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52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287</v>
      </c>
      <c r="W449" s="346">
        <f t="shared" si="21"/>
        <v>290.40000000000003</v>
      </c>
      <c r="X449" s="36">
        <f t="shared" si="22"/>
        <v>0.65780000000000005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104.35606060606059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106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1.26776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551</v>
      </c>
      <c r="W457" s="347">
        <f>IFERROR(SUM(W445:W455),"0")</f>
        <v>559.68000000000006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165</v>
      </c>
      <c r="W459" s="346">
        <f>IFERROR(IF(V459="",0,CEILING((V459/$H459),1)*$H459),"")</f>
        <v>168.96</v>
      </c>
      <c r="X459" s="36">
        <f>IFERROR(IF(W459=0,"",ROUNDUP(W459/H459,0)*0.01196),"")</f>
        <v>0.38272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31.25</v>
      </c>
      <c r="W461" s="347">
        <f>IFERROR(W459/H459,"0")+IFERROR(W460/H460,"0")</f>
        <v>32</v>
      </c>
      <c r="X461" s="347">
        <f>IFERROR(IF(X459="",0,X459),"0")+IFERROR(IF(X460="",0,X460),"0")</f>
        <v>0.38272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165</v>
      </c>
      <c r="W462" s="347">
        <f>IFERROR(SUM(W459:W460),"0")</f>
        <v>168.96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140</v>
      </c>
      <c r="W464" s="346">
        <f t="shared" ref="W464:W469" si="23">IFERROR(IF(V464="",0,CEILING((V464/$H464),1)*$H464),"")</f>
        <v>142.56</v>
      </c>
      <c r="X464" s="36">
        <f>IFERROR(IF(W464=0,"",ROUNDUP(W464/H464,0)*0.01196),"")</f>
        <v>0.32291999999999998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264</v>
      </c>
      <c r="W466" s="346">
        <f t="shared" si="23"/>
        <v>264</v>
      </c>
      <c r="X466" s="36">
        <f>IFERROR(IF(W466=0,"",ROUNDUP(W466/H466,0)*0.01196),"")</f>
        <v>0.59799999999999998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76.515151515151516</v>
      </c>
      <c r="W470" s="347">
        <f>IFERROR(W464/H464,"0")+IFERROR(W465/H465,"0")+IFERROR(W466/H466,"0")+IFERROR(W467/H467,"0")+IFERROR(W468/H468,"0")+IFERROR(W469/H469,"0")</f>
        <v>77</v>
      </c>
      <c r="X470" s="347">
        <f>IFERROR(IF(X464="",0,X464),"0")+IFERROR(IF(X465="",0,X465),"0")+IFERROR(IF(X466="",0,X466),"0")+IFERROR(IF(X467="",0,X467),"0")+IFERROR(IF(X468="",0,X468),"0")+IFERROR(IF(X469="",0,X469),"0")</f>
        <v>0.92091999999999996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404</v>
      </c>
      <c r="W471" s="347">
        <f>IFERROR(SUM(W464:W469),"0")</f>
        <v>406.56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68</v>
      </c>
      <c r="W474" s="346">
        <f>IFERROR(IF(V474="",0,CEILING((V474/$H474),1)*$H474),"")</f>
        <v>70.2</v>
      </c>
      <c r="X474" s="36">
        <f>IFERROR(IF(W474=0,"",ROUNDUP(W474/H474,0)*0.02175),"")</f>
        <v>0.19574999999999998</v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8.717948717948719</v>
      </c>
      <c r="W476" s="347">
        <f>IFERROR(W473/H473,"0")+IFERROR(W474/H474,"0")+IFERROR(W475/H475,"0")</f>
        <v>9</v>
      </c>
      <c r="X476" s="347">
        <f>IFERROR(IF(X473="",0,X473),"0")+IFERROR(IF(X474="",0,X474),"0")+IFERROR(IF(X475="",0,X475),"0")</f>
        <v>0.19574999999999998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68</v>
      </c>
      <c r="W477" s="347">
        <f>IFERROR(SUM(W473:W475),"0")</f>
        <v>70.2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57</v>
      </c>
      <c r="W499" s="346">
        <f>IFERROR(IF(V499="",0,CEILING((V499/$H499),1)*$H499),"")</f>
        <v>58.800000000000004</v>
      </c>
      <c r="X499" s="36">
        <f>IFERROR(IF(W499=0,"",ROUNDUP(W499/H499,0)*0.00753),"")</f>
        <v>0.10542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84</v>
      </c>
      <c r="W500" s="346">
        <f>IFERROR(IF(V500="",0,CEILING((V500/$H500),1)*$H500),"")</f>
        <v>84</v>
      </c>
      <c r="X500" s="36">
        <f>IFERROR(IF(W500=0,"",ROUNDUP(W500/H500,0)*0.00753),"")</f>
        <v>0.15060000000000001</v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33.571428571428569</v>
      </c>
      <c r="W503" s="347">
        <f>IFERROR(W499/H499,"0")+IFERROR(W500/H500,"0")+IFERROR(W501/H501,"0")+IFERROR(W502/H502,"0")</f>
        <v>34</v>
      </c>
      <c r="X503" s="347">
        <f>IFERROR(IF(X499="",0,X499),"0")+IFERROR(IF(X500="",0,X500),"0")+IFERROR(IF(X501="",0,X501),"0")+IFERROR(IF(X502="",0,X502),"0")</f>
        <v>0.25602000000000003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141</v>
      </c>
      <c r="W504" s="347">
        <f>IFERROR(SUM(W499:W502),"0")</f>
        <v>142.80000000000001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223</v>
      </c>
      <c r="W506" s="346">
        <f>IFERROR(IF(V506="",0,CEILING((V506/$H506),1)*$H506),"")</f>
        <v>226.2</v>
      </c>
      <c r="X506" s="36">
        <f>IFERROR(IF(W506=0,"",ROUNDUP(W506/H506,0)*0.02175),"")</f>
        <v>0.63074999999999992</v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28.589743589743591</v>
      </c>
      <c r="W511" s="347">
        <f>IFERROR(W506/H506,"0")+IFERROR(W507/H507,"0")+IFERROR(W508/H508,"0")+IFERROR(W509/H509,"0")+IFERROR(W510/H510,"0")</f>
        <v>29</v>
      </c>
      <c r="X511" s="347">
        <f>IFERROR(IF(X506="",0,X506),"0")+IFERROR(IF(X507="",0,X507),"0")+IFERROR(IF(X508="",0,X508),"0")+IFERROR(IF(X509="",0,X509),"0")+IFERROR(IF(X510="",0,X510),"0")</f>
        <v>0.63074999999999992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223</v>
      </c>
      <c r="W512" s="347">
        <f>IFERROR(SUM(W506:W510),"0")</f>
        <v>226.2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6795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6935.4000000000005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7190.6290127548054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7338.7999999999993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13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13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7515.6290127548054</v>
      </c>
      <c r="W516" s="347">
        <f>GrossWeightTotalR+PalletQtyTotalR*25</f>
        <v>7663.7999999999993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1070.2368254988946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1090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14.647390000000001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32.400000000000006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507.20000000000005</v>
      </c>
      <c r="F523" s="46">
        <f>IFERROR(W127*1,"0")+IFERROR(W128*1,"0")+IFERROR(W129*1,"0")+IFERROR(W130*1,"0")</f>
        <v>149.10000000000002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63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989.4</v>
      </c>
      <c r="J523" s="46">
        <f>IFERROR(W201*1,"0")+IFERROR(W202*1,"0")+IFERROR(W203*1,"0")+IFERROR(W204*1,"0")+IFERROR(W205*1,"0")+IFERROR(W206*1,"0")+IFERROR(W210*1,"0")</f>
        <v>62.4</v>
      </c>
      <c r="K523" s="343"/>
      <c r="L523" s="46">
        <f>IFERROR(W215*1,"0")+IFERROR(W216*1,"0")+IFERROR(W217*1,"0")+IFERROR(W218*1,"0")+IFERROR(W219*1,"0")+IFERROR(W220*1,"0")</f>
        <v>92.8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65.400000000000006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35.700000000000003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2821.2000000000003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156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222.6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163.80000000000001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1205.4000000000001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369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