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8D3B319-A255-4893-997E-66ADA60836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X472" i="1"/>
  <c r="W472" i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X418" i="1"/>
  <c r="X420" i="1" s="1"/>
  <c r="W418" i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W375" i="1" s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X337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G526" i="1" s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W130" i="1"/>
  <c r="X130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X105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X87" i="1" s="1"/>
  <c r="N87" i="1"/>
  <c r="V85" i="1"/>
  <c r="V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X64" i="1" s="1"/>
  <c r="N64" i="1"/>
  <c r="W63" i="1"/>
  <c r="X63" i="1" s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N55" i="1"/>
  <c r="V52" i="1"/>
  <c r="V51" i="1"/>
  <c r="X50" i="1"/>
  <c r="W50" i="1"/>
  <c r="N50" i="1"/>
  <c r="W49" i="1"/>
  <c r="C526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X27" i="1"/>
  <c r="W27" i="1"/>
  <c r="N27" i="1"/>
  <c r="W26" i="1"/>
  <c r="V24" i="1"/>
  <c r="V516" i="1" s="1"/>
  <c r="V23" i="1"/>
  <c r="W22" i="1"/>
  <c r="W23" i="1" s="1"/>
  <c r="N22" i="1"/>
  <c r="H10" i="1"/>
  <c r="A9" i="1"/>
  <c r="A10" i="1" s="1"/>
  <c r="D7" i="1"/>
  <c r="O6" i="1"/>
  <c r="N2" i="1"/>
  <c r="X59" i="1" l="1"/>
  <c r="W127" i="1"/>
  <c r="W200" i="1"/>
  <c r="X407" i="1"/>
  <c r="X408" i="1" s="1"/>
  <c r="W408" i="1"/>
  <c r="X358" i="1"/>
  <c r="X91" i="1"/>
  <c r="X116" i="1"/>
  <c r="X193" i="1"/>
  <c r="X340" i="1"/>
  <c r="W479" i="1"/>
  <c r="X22" i="1"/>
  <c r="X23" i="1" s="1"/>
  <c r="W32" i="1"/>
  <c r="W91" i="1"/>
  <c r="W103" i="1"/>
  <c r="W116" i="1"/>
  <c r="H526" i="1"/>
  <c r="I526" i="1"/>
  <c r="X164" i="1"/>
  <c r="X166" i="1" s="1"/>
  <c r="W174" i="1"/>
  <c r="W194" i="1"/>
  <c r="X196" i="1"/>
  <c r="W302" i="1"/>
  <c r="X348" i="1"/>
  <c r="X349" i="1" s="1"/>
  <c r="W349" i="1"/>
  <c r="X373" i="1"/>
  <c r="X374" i="1" s="1"/>
  <c r="W374" i="1"/>
  <c r="S526" i="1"/>
  <c r="X438" i="1"/>
  <c r="X439" i="1" s="1"/>
  <c r="W439" i="1"/>
  <c r="X442" i="1"/>
  <c r="X443" i="1" s="1"/>
  <c r="W443" i="1"/>
  <c r="X476" i="1"/>
  <c r="X84" i="1"/>
  <c r="X134" i="1"/>
  <c r="X200" i="1"/>
  <c r="F9" i="1"/>
  <c r="J9" i="1"/>
  <c r="F10" i="1"/>
  <c r="W33" i="1"/>
  <c r="W37" i="1"/>
  <c r="W41" i="1"/>
  <c r="W45" i="1"/>
  <c r="W51" i="1"/>
  <c r="W59" i="1"/>
  <c r="W84" i="1"/>
  <c r="W92" i="1"/>
  <c r="W102" i="1"/>
  <c r="W117" i="1"/>
  <c r="W126" i="1"/>
  <c r="W135" i="1"/>
  <c r="W143" i="1"/>
  <c r="W156" i="1"/>
  <c r="W161" i="1"/>
  <c r="W167" i="1"/>
  <c r="W173" i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P526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H9" i="1"/>
  <c r="B526" i="1"/>
  <c r="W518" i="1"/>
  <c r="W517" i="1"/>
  <c r="V520" i="1"/>
  <c r="W24" i="1"/>
  <c r="X26" i="1"/>
  <c r="X32" i="1" s="1"/>
  <c r="X35" i="1"/>
  <c r="X36" i="1" s="1"/>
  <c r="X39" i="1"/>
  <c r="X40" i="1" s="1"/>
  <c r="X43" i="1"/>
  <c r="X44" i="1" s="1"/>
  <c r="X49" i="1"/>
  <c r="X51" i="1" s="1"/>
  <c r="W52" i="1"/>
  <c r="D526" i="1"/>
  <c r="W60" i="1"/>
  <c r="E526" i="1"/>
  <c r="W85" i="1"/>
  <c r="X94" i="1"/>
  <c r="X102" i="1" s="1"/>
  <c r="X119" i="1"/>
  <c r="X126" i="1" s="1"/>
  <c r="F526" i="1"/>
  <c r="W134" i="1"/>
  <c r="X139" i="1"/>
  <c r="X142" i="1" s="1"/>
  <c r="W142" i="1"/>
  <c r="X146" i="1"/>
  <c r="X155" i="1" s="1"/>
  <c r="W155" i="1"/>
  <c r="X159" i="1"/>
  <c r="X161" i="1" s="1"/>
  <c r="W162" i="1"/>
  <c r="X169" i="1"/>
  <c r="X173" i="1" s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T526" i="1"/>
  <c r="W420" i="1"/>
  <c r="W494" i="1"/>
  <c r="X521" i="1" l="1"/>
  <c r="W520" i="1"/>
  <c r="W516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<sst xmlns="http://schemas.openxmlformats.org/spreadsheetml/2006/main" count="2228" uniqueCount="751">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</sst>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9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0</v>
      </c>
      <c r="W49" s="349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0</v>
      </c>
      <c r="W51" s="350">
        <f>IFERROR(W49/H49,"0")+IFERROR(W50/H50,"0")</f>
        <v>0</v>
      </c>
      <c r="X51" s="350">
        <f>IFERROR(IF(X49="",0,X49),"0")+IFERROR(IF(X50="",0,X50),"0")</f>
        <v>0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0</v>
      </c>
      <c r="W52" s="350">
        <f>IFERROR(SUM(W49:W50),"0")</f>
        <v>0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0</v>
      </c>
      <c r="W59" s="350">
        <f>IFERROR(W55/H55,"0")+IFERROR(W56/H56,"0")+IFERROR(W57/H57,"0")+IFERROR(W58/H58,"0")</f>
        <v>0</v>
      </c>
      <c r="X59" s="350">
        <f>IFERROR(IF(X55="",0,X55),"0")+IFERROR(IF(X56="",0,X56),"0")+IFERROR(IF(X57="",0,X57),"0")+IFERROR(IF(X58="",0,X58),"0")</f>
        <v>0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0</v>
      </c>
      <c r="W60" s="350">
        <f>IFERROR(SUM(W55:W58),"0")</f>
        <v>0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0</v>
      </c>
      <c r="W85" s="350">
        <f>IFERROR(SUM(W63:W83),"0")</f>
        <v>0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20</v>
      </c>
      <c r="W95" s="349">
        <f t="shared" si="5"/>
        <v>21</v>
      </c>
      <c r="X95" s="36">
        <f>IFERROR(IF(W95=0,"",ROUNDUP(W95/H95,0)*0.00937),"")</f>
        <v>4.6850000000000003E-2</v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4.7619047619047619</v>
      </c>
      <c r="W102" s="350">
        <f>IFERROR(W94/H94,"0")+IFERROR(W95/H95,"0")+IFERROR(W96/H96,"0")+IFERROR(W97/H97,"0")+IFERROR(W98/H98,"0")+IFERROR(W99/H99,"0")+IFERROR(W100/H100,"0")+IFERROR(W101/H101,"0")</f>
        <v>5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4.6850000000000003E-2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20</v>
      </c>
      <c r="W103" s="350">
        <f>IFERROR(SUM(W94:W101),"0")</f>
        <v>21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0</v>
      </c>
      <c r="W105" s="349">
        <f t="shared" ref="W105:W115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0</v>
      </c>
      <c r="W117" s="350">
        <f>IFERROR(SUM(W105:W115),"0")</f>
        <v>0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50</v>
      </c>
      <c r="W131" s="349">
        <f>IFERROR(IF(V131="",0,CEILING((V131/$H131),1)*$H131),"")</f>
        <v>50.400000000000006</v>
      </c>
      <c r="X131" s="36">
        <f>IFERROR(IF(W131=0,"",ROUNDUP(W131/H131,0)*0.02175),"")</f>
        <v>0.1305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5.9523809523809526</v>
      </c>
      <c r="W134" s="350">
        <f>IFERROR(W130/H130,"0")+IFERROR(W131/H131,"0")+IFERROR(W132/H132,"0")+IFERROR(W133/H133,"0")</f>
        <v>6</v>
      </c>
      <c r="X134" s="350">
        <f>IFERROR(IF(X130="",0,X130),"0")+IFERROR(IF(X131="",0,X131),"0")+IFERROR(IF(X132="",0,X132),"0")+IFERROR(IF(X133="",0,X133),"0")</f>
        <v>0.1305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50</v>
      </c>
      <c r="W135" s="350">
        <f>IFERROR(SUM(W130:W133),"0")</f>
        <v>50.400000000000006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20</v>
      </c>
      <c r="W148" s="349">
        <f t="shared" si="8"/>
        <v>21</v>
      </c>
      <c r="X148" s="36">
        <f>IFERROR(IF(W148=0,"",ROUNDUP(W148/H148,0)*0.00753),"")</f>
        <v>3.7650000000000003E-2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4.7619047619047619</v>
      </c>
      <c r="W155" s="350">
        <f>IFERROR(W146/H146,"0")+IFERROR(W147/H147,"0")+IFERROR(W148/H148,"0")+IFERROR(W149/H149,"0")+IFERROR(W150/H150,"0")+IFERROR(W151/H151,"0")+IFERROR(W152/H152,"0")+IFERROR(W153/H153,"0")+IFERROR(W154/H154,"0")</f>
        <v>5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3.7650000000000003E-2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20</v>
      </c>
      <c r="W156" s="350">
        <f>IFERROR(SUM(W146:W154),"0")</f>
        <v>21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50</v>
      </c>
      <c r="W235" s="349">
        <f t="shared" si="13"/>
        <v>54</v>
      </c>
      <c r="X235" s="36">
        <f>IFERROR(IF(W235=0,"",ROUNDUP(W235/H235,0)*0.02175),"")</f>
        <v>0.10874999999999999</v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4.6296296296296298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5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0.10874999999999999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50</v>
      </c>
      <c r="W245" s="350">
        <f>IFERROR(SUM(W228:W243),"0")</f>
        <v>54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150</v>
      </c>
      <c r="W251" s="349">
        <f>IFERROR(IF(V251="",0,CEILING((V251/$H251),1)*$H251),"")</f>
        <v>151.20000000000002</v>
      </c>
      <c r="X251" s="36">
        <f>IFERROR(IF(W251=0,"",ROUNDUP(W251/H251,0)*0.00753),"")</f>
        <v>0.27107999999999999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35.714285714285715</v>
      </c>
      <c r="W255" s="350">
        <f>IFERROR(W251/H251,"0")+IFERROR(W252/H252,"0")+IFERROR(W253/H253,"0")+IFERROR(W254/H254,"0")</f>
        <v>36</v>
      </c>
      <c r="X255" s="350">
        <f>IFERROR(IF(X251="",0,X251),"0")+IFERROR(IF(X252="",0,X252),"0")+IFERROR(IF(X253="",0,X253),"0")+IFERROR(IF(X254="",0,X254),"0")</f>
        <v>0.27107999999999999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150</v>
      </c>
      <c r="W256" s="350">
        <f>IFERROR(SUM(W251:W254),"0")</f>
        <v>151.20000000000002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1500</v>
      </c>
      <c r="W259" s="349">
        <f t="shared" si="15"/>
        <v>1505.3999999999999</v>
      </c>
      <c r="X259" s="36">
        <f>IFERROR(IF(W259=0,"",ROUNDUP(W259/H259,0)*0.02175),"")</f>
        <v>4.1977500000000001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192.30769230769232</v>
      </c>
      <c r="W267" s="350">
        <f>IFERROR(W258/H258,"0")+IFERROR(W259/H259,"0")+IFERROR(W260/H260,"0")+IFERROR(W261/H261,"0")+IFERROR(W262/H262,"0")+IFERROR(W263/H263,"0")+IFERROR(W264/H264,"0")+IFERROR(W265/H265,"0")+IFERROR(W266/H266,"0")</f>
        <v>193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4.1977500000000001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1500</v>
      </c>
      <c r="W268" s="350">
        <f>IFERROR(SUM(W258:W266),"0")</f>
        <v>1505.3999999999999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0</v>
      </c>
      <c r="W273" s="350">
        <f>IFERROR(W270/H270,"0")+IFERROR(W271/H271,"0")+IFERROR(W272/H272,"0")</f>
        <v>0</v>
      </c>
      <c r="X273" s="350">
        <f>IFERROR(IF(X270="",0,X270),"0")+IFERROR(IF(X271="",0,X271),"0")+IFERROR(IF(X272="",0,X272),"0")</f>
        <v>0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0</v>
      </c>
      <c r="W274" s="350">
        <f>IFERROR(SUM(W270:W272),"0")</f>
        <v>0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25</v>
      </c>
      <c r="W295" s="349">
        <f t="shared" si="16"/>
        <v>25</v>
      </c>
      <c r="X295" s="36">
        <f>IFERROR(IF(W295=0,"",ROUNDUP(W295/H295,0)*0.00937),"")</f>
        <v>4.6850000000000003E-2</v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5</v>
      </c>
      <c r="W297" s="350">
        <f>IFERROR(W289/H289,"0")+IFERROR(W290/H290,"0")+IFERROR(W291/H291,"0")+IFERROR(W292/H292,"0")+IFERROR(W293/H293,"0")+IFERROR(W294/H294,"0")+IFERROR(W295/H295,"0")+IFERROR(W296/H296,"0")</f>
        <v>5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4.6850000000000003E-2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25</v>
      </c>
      <c r="W298" s="350">
        <f>IFERROR(SUM(W289:W296),"0")</f>
        <v>25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0</v>
      </c>
      <c r="W313" s="350">
        <f>IFERROR(W310/H310,"0")+IFERROR(W311/H311,"0")+IFERROR(W312/H312,"0")</f>
        <v>0</v>
      </c>
      <c r="X313" s="350">
        <f>IFERROR(IF(X310="",0,X310),"0")+IFERROR(IF(X311="",0,X311),"0")+IFERROR(IF(X312="",0,X312),"0")</f>
        <v>0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0</v>
      </c>
      <c r="W314" s="350">
        <f>IFERROR(SUM(W310:W312),"0")</f>
        <v>0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0</v>
      </c>
      <c r="W327" s="349">
        <f t="shared" si="17"/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50</v>
      </c>
      <c r="W328" s="349">
        <f t="shared" si="17"/>
        <v>60</v>
      </c>
      <c r="X328" s="36">
        <f>IFERROR(IF(W328=0,"",ROUNDUP(W328/H328,0)*0.02175),"")</f>
        <v>8.6999999999999994E-2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0</v>
      </c>
      <c r="W330" s="349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3.3333333333333335</v>
      </c>
      <c r="W334" s="350">
        <f>IFERROR(W326/H326,"0")+IFERROR(W327/H327,"0")+IFERROR(W328/H328,"0")+IFERROR(W329/H329,"0")+IFERROR(W330/H330,"0")+IFERROR(W331/H331,"0")+IFERROR(W332/H332,"0")+IFERROR(W333/H333,"0")</f>
        <v>4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8.6999999999999994E-2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50</v>
      </c>
      <c r="W335" s="350">
        <f>IFERROR(SUM(W326:W333),"0")</f>
        <v>60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0</v>
      </c>
      <c r="W337" s="349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0</v>
      </c>
      <c r="W340" s="350">
        <f>IFERROR(W337/H337,"0")+IFERROR(W338/H338,"0")+IFERROR(W339/H339,"0")</f>
        <v>0</v>
      </c>
      <c r="X340" s="350">
        <f>IFERROR(IF(X337="",0,X337),"0")+IFERROR(IF(X338="",0,X338),"0")+IFERROR(IF(X339="",0,X339),"0")</f>
        <v>0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0</v>
      </c>
      <c r="W341" s="350">
        <f>IFERROR(SUM(W337:W339),"0")</f>
        <v>0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100</v>
      </c>
      <c r="W348" s="349">
        <f>IFERROR(IF(V348="",0,CEILING((V348/$H348),1)*$H348),"")</f>
        <v>101.39999999999999</v>
      </c>
      <c r="X348" s="36">
        <f>IFERROR(IF(W348=0,"",ROUNDUP(W348/H348,0)*0.02175),"")</f>
        <v>0.28275</v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12.820512820512821</v>
      </c>
      <c r="W349" s="350">
        <f>IFERROR(W348/H348,"0")</f>
        <v>13</v>
      </c>
      <c r="X349" s="350">
        <f>IFERROR(IF(X348="",0,X348),"0")</f>
        <v>0.28275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100</v>
      </c>
      <c r="W350" s="350">
        <f>IFERROR(SUM(W348:W348),"0")</f>
        <v>101.39999999999999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0</v>
      </c>
      <c r="W366" s="34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0</v>
      </c>
      <c r="W370" s="350">
        <f>IFERROR(W366/H366,"0")+IFERROR(W367/H367,"0")+IFERROR(W368/H368,"0")+IFERROR(W369/H369,"0")</f>
        <v>0</v>
      </c>
      <c r="X370" s="350">
        <f>IFERROR(IF(X366="",0,X366),"0")+IFERROR(IF(X367="",0,X367),"0")+IFERROR(IF(X368="",0,X368),"0")+IFERROR(IF(X369="",0,X369),"0")</f>
        <v>0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0</v>
      </c>
      <c r="W371" s="350">
        <f>IFERROR(SUM(W366:W369),"0")</f>
        <v>0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0</v>
      </c>
      <c r="W398" s="350">
        <f>IFERROR(SUM(W384:W396),"0")</f>
        <v>0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0</v>
      </c>
      <c r="W449" s="349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0</v>
      </c>
      <c r="W460" s="350">
        <f>IFERROR(SUM(W448:W458),"0")</f>
        <v>0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0</v>
      </c>
      <c r="W473" s="350">
        <f>IFERROR(W467/H467,"0")+IFERROR(W468/H468,"0")+IFERROR(W469/H469,"0")+IFERROR(W470/H470,"0")+IFERROR(W471/H471,"0")+IFERROR(W472/H472,"0")</f>
        <v>0</v>
      </c>
      <c r="X473" s="350">
        <f>IFERROR(IF(X467="",0,X467),"0")+IFERROR(IF(X468="",0,X468),"0")+IFERROR(IF(X469="",0,X469),"0")+IFERROR(IF(X470="",0,X470),"0")+IFERROR(IF(X471="",0,X471),"0")+IFERROR(IF(X472="",0,X472),"0")</f>
        <v>0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0</v>
      </c>
      <c r="W474" s="350">
        <f>IFERROR(SUM(W467:W472),"0")</f>
        <v>0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20</v>
      </c>
      <c r="W477" s="349">
        <f>IFERROR(IF(V477="",0,CEILING((V477/$H477),1)*$H477),"")</f>
        <v>23.4</v>
      </c>
      <c r="X477" s="36">
        <f>IFERROR(IF(W477=0,"",ROUNDUP(W477/H477,0)*0.02175),"")</f>
        <v>6.5250000000000002E-2</v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2.5641025641025643</v>
      </c>
      <c r="W479" s="350">
        <f>IFERROR(W476/H476,"0")+IFERROR(W477/H477,"0")+IFERROR(W478/H478,"0")</f>
        <v>3</v>
      </c>
      <c r="X479" s="350">
        <f>IFERROR(IF(X476="",0,X476),"0")+IFERROR(IF(X477="",0,X477),"0")+IFERROR(IF(X478="",0,X478),"0")</f>
        <v>6.5250000000000002E-2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20</v>
      </c>
      <c r="W480" s="350">
        <f>IFERROR(SUM(W476:W478),"0")</f>
        <v>23.4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250</v>
      </c>
      <c r="W503" s="349">
        <f>IFERROR(IF(V503="",0,CEILING((V503/$H503),1)*$H503),"")</f>
        <v>252</v>
      </c>
      <c r="X503" s="36">
        <f>IFERROR(IF(W503=0,"",ROUNDUP(W503/H503,0)*0.00753),"")</f>
        <v>0.45180000000000003</v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10.5</v>
      </c>
      <c r="W504" s="349">
        <f>IFERROR(IF(V504="",0,CEILING((V504/$H504),1)*$H504),"")</f>
        <v>11.76</v>
      </c>
      <c r="X504" s="36">
        <f>IFERROR(IF(W504=0,"",ROUNDUP(W504/H504,0)*0.00502),"")</f>
        <v>3.5140000000000005E-2</v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10.5</v>
      </c>
      <c r="W505" s="349">
        <f>IFERROR(IF(V505="",0,CEILING((V505/$H505),1)*$H505),"")</f>
        <v>11.76</v>
      </c>
      <c r="X505" s="36">
        <f>IFERROR(IF(W505=0,"",ROUNDUP(W505/H505,0)*0.00502),"")</f>
        <v>3.5140000000000005E-2</v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72.023809523809518</v>
      </c>
      <c r="W506" s="350">
        <f>IFERROR(W502/H502,"0")+IFERROR(W503/H503,"0")+IFERROR(W504/H504,"0")+IFERROR(W505/H505,"0")</f>
        <v>74</v>
      </c>
      <c r="X506" s="350">
        <f>IFERROR(IF(X502="",0,X502),"0")+IFERROR(IF(X503="",0,X503),"0")+IFERROR(IF(X504="",0,X504),"0")+IFERROR(IF(X505="",0,X505),"0")</f>
        <v>0.5220800000000001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271</v>
      </c>
      <c r="W507" s="350">
        <f>IFERROR(SUM(W502:W505),"0")</f>
        <v>275.52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50</v>
      </c>
      <c r="W509" s="349">
        <f>IFERROR(IF(V509="",0,CEILING((V509/$H509),1)*$H509),"")</f>
        <v>54.6</v>
      </c>
      <c r="X509" s="36">
        <f>IFERROR(IF(W509=0,"",ROUNDUP(W509/H509,0)*0.02175),"")</f>
        <v>0.15225</v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6.4102564102564106</v>
      </c>
      <c r="W514" s="350">
        <f>IFERROR(W509/H509,"0")+IFERROR(W510/H510,"0")+IFERROR(W511/H511,"0")+IFERROR(W512/H512,"0")+IFERROR(W513/H513,"0")</f>
        <v>7</v>
      </c>
      <c r="X514" s="350">
        <f>IFERROR(IF(X509="",0,X509),"0")+IFERROR(IF(X510="",0,X510),"0")+IFERROR(IF(X511="",0,X511),"0")+IFERROR(IF(X512="",0,X512),"0")+IFERROR(IF(X513="",0,X513),"0")</f>
        <v>0.15225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50</v>
      </c>
      <c r="W515" s="350">
        <f>IFERROR(SUM(W509:W513),"0")</f>
        <v>54.6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2306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2342.92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2462.8528540903544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2501.8900000000008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5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5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2587.8528540903544</v>
      </c>
      <c r="W519" s="350">
        <f>GrossWeightTotalR+PalletQtyTotalR*25</f>
        <v>2626.8900000000008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350.27981277981274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356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5.94876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0</v>
      </c>
      <c r="D526" s="46">
        <f>IFERROR(W55*1,"0")+IFERROR(W56*1,"0")+IFERROR(W57*1,"0")+IFERROR(W58*1,"0")</f>
        <v>0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21</v>
      </c>
      <c r="F526" s="46">
        <f>IFERROR(W130*1,"0")+IFERROR(W131*1,"0")+IFERROR(W132*1,"0")+IFERROR(W133*1,"0")</f>
        <v>50.400000000000006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21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1710.6</v>
      </c>
      <c r="N526" s="46">
        <f>IFERROR(W289*1,"0")+IFERROR(W290*1,"0")+IFERROR(W291*1,"0")+IFERROR(W292*1,"0")+IFERROR(W293*1,"0")+IFERROR(W294*1,"0")+IFERROR(W295*1,"0")+IFERROR(W296*1,"0")+IFERROR(W300*1,"0")+IFERROR(W301*1,"0")</f>
        <v>25</v>
      </c>
      <c r="O526" s="46">
        <f>IFERROR(W306*1,"0")+IFERROR(W310*1,"0")+IFERROR(W311*1,"0")+IFERROR(W312*1,"0")+IFERROR(W316*1,"0")+IFERROR(W320*1,"0")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161.39999999999998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23.4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330.12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2024-04-02T10:16:44Z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