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2B6BE09-F7D7-440C-A678-62AD978A13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W363" i="1" s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V350" i="1"/>
  <c r="W349" i="1"/>
  <c r="V349" i="1"/>
  <c r="X348" i="1"/>
  <c r="X349" i="1" s="1"/>
  <c r="W348" i="1"/>
  <c r="W350" i="1" s="1"/>
  <c r="N348" i="1"/>
  <c r="V346" i="1"/>
  <c r="V345" i="1"/>
  <c r="X344" i="1"/>
  <c r="W344" i="1"/>
  <c r="N344" i="1"/>
  <c r="W343" i="1"/>
  <c r="W345" i="1" s="1"/>
  <c r="V341" i="1"/>
  <c r="W340" i="1"/>
  <c r="V340" i="1"/>
  <c r="X339" i="1"/>
  <c r="W339" i="1"/>
  <c r="N339" i="1"/>
  <c r="W338" i="1"/>
  <c r="X338" i="1" s="1"/>
  <c r="N338" i="1"/>
  <c r="X337" i="1"/>
  <c r="W337" i="1"/>
  <c r="W341" i="1" s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W279" i="1" s="1"/>
  <c r="V274" i="1"/>
  <c r="V273" i="1"/>
  <c r="W272" i="1"/>
  <c r="X272" i="1" s="1"/>
  <c r="N272" i="1"/>
  <c r="X271" i="1"/>
  <c r="W271" i="1"/>
  <c r="N271" i="1"/>
  <c r="W270" i="1"/>
  <c r="W274" i="1" s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W245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6" i="1" s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0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4" i="1" s="1"/>
  <c r="N176" i="1"/>
  <c r="V174" i="1"/>
  <c r="V173" i="1"/>
  <c r="W172" i="1"/>
  <c r="X172" i="1" s="1"/>
  <c r="N172" i="1"/>
  <c r="X171" i="1"/>
  <c r="W171" i="1"/>
  <c r="N171" i="1"/>
  <c r="W170" i="1"/>
  <c r="W174" i="1" s="1"/>
  <c r="N170" i="1"/>
  <c r="X169" i="1"/>
  <c r="W169" i="1"/>
  <c r="W173" i="1" s="1"/>
  <c r="N169" i="1"/>
  <c r="V167" i="1"/>
  <c r="V166" i="1"/>
  <c r="X165" i="1"/>
  <c r="W165" i="1"/>
  <c r="N165" i="1"/>
  <c r="W164" i="1"/>
  <c r="W166" i="1" s="1"/>
  <c r="N164" i="1"/>
  <c r="V162" i="1"/>
  <c r="V161" i="1"/>
  <c r="W160" i="1"/>
  <c r="W162" i="1" s="1"/>
  <c r="N160" i="1"/>
  <c r="X159" i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W155" i="1" s="1"/>
  <c r="N147" i="1"/>
  <c r="X146" i="1"/>
  <c r="W146" i="1"/>
  <c r="N146" i="1"/>
  <c r="V143" i="1"/>
  <c r="V142" i="1"/>
  <c r="X141" i="1"/>
  <c r="W141" i="1"/>
  <c r="N141" i="1"/>
  <c r="W140" i="1"/>
  <c r="W142" i="1" s="1"/>
  <c r="N140" i="1"/>
  <c r="X139" i="1"/>
  <c r="W139" i="1"/>
  <c r="G526" i="1" s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W127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W116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3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1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526" i="1" s="1"/>
  <c r="N63" i="1"/>
  <c r="V60" i="1"/>
  <c r="V59" i="1"/>
  <c r="W58" i="1"/>
  <c r="X58" i="1" s="1"/>
  <c r="W57" i="1"/>
  <c r="X57" i="1" s="1"/>
  <c r="N57" i="1"/>
  <c r="X56" i="1"/>
  <c r="W56" i="1"/>
  <c r="N56" i="1"/>
  <c r="W55" i="1"/>
  <c r="D526" i="1" s="1"/>
  <c r="N55" i="1"/>
  <c r="V52" i="1"/>
  <c r="V51" i="1"/>
  <c r="W50" i="1"/>
  <c r="W52" i="1" s="1"/>
  <c r="N50" i="1"/>
  <c r="X49" i="1"/>
  <c r="W49" i="1"/>
  <c r="C526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W32" i="1" s="1"/>
  <c r="N27" i="1"/>
  <c r="X26" i="1"/>
  <c r="W26" i="1"/>
  <c r="W33" i="1" s="1"/>
  <c r="V24" i="1"/>
  <c r="V516" i="1" s="1"/>
  <c r="V23" i="1"/>
  <c r="V520" i="1" s="1"/>
  <c r="W22" i="1"/>
  <c r="W23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X27" i="1"/>
  <c r="X32" i="1" s="1"/>
  <c r="X50" i="1"/>
  <c r="X51" i="1" s="1"/>
  <c r="W51" i="1"/>
  <c r="W520" i="1" s="1"/>
  <c r="X55" i="1"/>
  <c r="X59" i="1" s="1"/>
  <c r="W59" i="1"/>
  <c r="X63" i="1"/>
  <c r="X84" i="1" s="1"/>
  <c r="W84" i="1"/>
  <c r="X87" i="1"/>
  <c r="X91" i="1" s="1"/>
  <c r="W92" i="1"/>
  <c r="X95" i="1"/>
  <c r="X102" i="1" s="1"/>
  <c r="X105" i="1"/>
  <c r="X116" i="1" s="1"/>
  <c r="W117" i="1"/>
  <c r="X120" i="1"/>
  <c r="X126" i="1" s="1"/>
  <c r="X130" i="1"/>
  <c r="X134" i="1" s="1"/>
  <c r="W135" i="1"/>
  <c r="X140" i="1"/>
  <c r="X142" i="1" s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V519" i="1"/>
  <c r="P526" i="1"/>
  <c r="H9" i="1"/>
  <c r="B526" i="1"/>
  <c r="W518" i="1"/>
  <c r="W517" i="1"/>
  <c r="W24" i="1"/>
  <c r="W60" i="1"/>
  <c r="W85" i="1"/>
  <c r="W134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W519" i="1"/>
  <c r="X521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<sst xmlns="http://schemas.openxmlformats.org/spreadsheetml/2006/main" count="2228" uniqueCount="751">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</sst>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501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20</v>
      </c>
      <c r="W65" s="349">
        <f t="shared" si="2"/>
        <v>22.4</v>
      </c>
      <c r="X65" s="36">
        <f t="shared" si="3"/>
        <v>4.3499999999999997E-2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60</v>
      </c>
      <c r="W67" s="349">
        <f t="shared" si="2"/>
        <v>64.800000000000011</v>
      </c>
      <c r="X67" s="36">
        <f t="shared" si="3"/>
        <v>0.1305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16</v>
      </c>
      <c r="W71" s="349">
        <f t="shared" si="2"/>
        <v>16</v>
      </c>
      <c r="X71" s="36">
        <f t="shared" ref="X71:X77" si="4">IFERROR(IF(W71=0,"",ROUNDUP(W71/H71,0)*0.00937),"")</f>
        <v>3.7479999999999999E-2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11.341269841269842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12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0.21148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96</v>
      </c>
      <c r="W85" s="350">
        <f>IFERROR(SUM(W63:W83),"0")</f>
        <v>103.20000000000002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80</v>
      </c>
      <c r="W252" s="349">
        <f>IFERROR(IF(V252="",0,CEILING((V252/$H252),1)*$H252),"")</f>
        <v>84</v>
      </c>
      <c r="X252" s="36">
        <f>IFERROR(IF(W252=0,"",ROUNDUP(W252/H252,0)*0.00753),"")</f>
        <v>0.15060000000000001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19.047619047619047</v>
      </c>
      <c r="W255" s="350">
        <f>IFERROR(W251/H251,"0")+IFERROR(W252/H252,"0")+IFERROR(W253/H253,"0")+IFERROR(W254/H254,"0")</f>
        <v>20</v>
      </c>
      <c r="X255" s="350">
        <f>IFERROR(IF(X251="",0,X251),"0")+IFERROR(IF(X252="",0,X252),"0")+IFERROR(IF(X253="",0,X253),"0")+IFERROR(IF(X254="",0,X254),"0")</f>
        <v>0.15060000000000001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80</v>
      </c>
      <c r="W256" s="350">
        <f>IFERROR(SUM(W251:W254),"0")</f>
        <v>84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400</v>
      </c>
      <c r="W259" s="349">
        <f t="shared" si="15"/>
        <v>405.59999999999997</v>
      </c>
      <c r="X259" s="36">
        <f>IFERROR(IF(W259=0,"",ROUNDUP(W259/H259,0)*0.02175),"")</f>
        <v>1.131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51.282051282051285</v>
      </c>
      <c r="W267" s="350">
        <f>IFERROR(W258/H258,"0")+IFERROR(W259/H259,"0")+IFERROR(W260/H260,"0")+IFERROR(W261/H261,"0")+IFERROR(W262/H262,"0")+IFERROR(W263/H263,"0")+IFERROR(W264/H264,"0")+IFERROR(W265/H265,"0")+IFERROR(W266/H266,"0")</f>
        <v>52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1.131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400</v>
      </c>
      <c r="W268" s="350">
        <f>IFERROR(SUM(W258:W266),"0")</f>
        <v>405.59999999999997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30</v>
      </c>
      <c r="W271" s="349">
        <f>IFERROR(IF(V271="",0,CEILING((V271/$H271),1)*$H271),"")</f>
        <v>31.2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20</v>
      </c>
      <c r="W272" s="349">
        <f>IFERROR(IF(V272="",0,CEILING((V272/$H272),1)*$H272),"")</f>
        <v>25.200000000000003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6.2271062271062272</v>
      </c>
      <c r="W273" s="350">
        <f>IFERROR(W270/H270,"0")+IFERROR(W271/H271,"0")+IFERROR(W272/H272,"0")</f>
        <v>7</v>
      </c>
      <c r="X273" s="350">
        <f>IFERROR(IF(X270="",0,X270),"0")+IFERROR(IF(X271="",0,X271),"0")+IFERROR(IF(X272="",0,X272),"0")</f>
        <v>0.15225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50</v>
      </c>
      <c r="W274" s="350">
        <f>IFERROR(SUM(W270:W272),"0")</f>
        <v>56.400000000000006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80</v>
      </c>
      <c r="W310" s="349">
        <f>IFERROR(IF(V310="",0,CEILING((V310/$H310),1)*$H310),"")</f>
        <v>81</v>
      </c>
      <c r="X310" s="36">
        <f>IFERROR(IF(W310=0,"",ROUNDUP(W310/H310,0)*0.02175),"")</f>
        <v>0.21749999999999997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9.8765432098765444</v>
      </c>
      <c r="W313" s="350">
        <f>IFERROR(W310/H310,"0")+IFERROR(W311/H311,"0")+IFERROR(W312/H312,"0")</f>
        <v>10</v>
      </c>
      <c r="X313" s="350">
        <f>IFERROR(IF(X310="",0,X310),"0")+IFERROR(IF(X311="",0,X311),"0")+IFERROR(IF(X312="",0,X312),"0")</f>
        <v>0.21749999999999997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80</v>
      </c>
      <c r="W314" s="350">
        <f>IFERROR(SUM(W310:W312),"0")</f>
        <v>81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560</v>
      </c>
      <c r="W327" s="349">
        <f t="shared" si="17"/>
        <v>570</v>
      </c>
      <c r="X327" s="36">
        <f>IFERROR(IF(W327=0,"",ROUNDUP(W327/H327,0)*0.02175),"")</f>
        <v>0.8264999999999999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150</v>
      </c>
      <c r="W328" s="349">
        <f t="shared" si="17"/>
        <v>150</v>
      </c>
      <c r="X328" s="36">
        <f>IFERROR(IF(W328=0,"",ROUNDUP(W328/H328,0)*0.02175),"")</f>
        <v>0.21749999999999997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80</v>
      </c>
      <c r="W330" s="349">
        <f t="shared" si="17"/>
        <v>90</v>
      </c>
      <c r="X330" s="36">
        <f>IFERROR(IF(W330=0,"",ROUNDUP(W330/H330,0)*0.02175),"")</f>
        <v>0.1305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52.666666666666671</v>
      </c>
      <c r="W334" s="350">
        <f>IFERROR(W326/H326,"0")+IFERROR(W327/H327,"0")+IFERROR(W328/H328,"0")+IFERROR(W329/H329,"0")+IFERROR(W330/H330,"0")+IFERROR(W331/H331,"0")+IFERROR(W332/H332,"0")+IFERROR(W333/H333,"0")</f>
        <v>54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1.1744999999999999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790</v>
      </c>
      <c r="W335" s="350">
        <f>IFERROR(SUM(W326:W333),"0")</f>
        <v>810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700</v>
      </c>
      <c r="W337" s="349">
        <f>IFERROR(IF(V337="",0,CEILING((V337/$H337),1)*$H337),"")</f>
        <v>705</v>
      </c>
      <c r="X337" s="36">
        <f>IFERROR(IF(W337=0,"",ROUNDUP(W337/H337,0)*0.02175),"")</f>
        <v>1.0222499999999999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46.666666666666664</v>
      </c>
      <c r="W340" s="350">
        <f>IFERROR(W337/H337,"0")+IFERROR(W338/H338,"0")+IFERROR(W339/H339,"0")</f>
        <v>47</v>
      </c>
      <c r="X340" s="350">
        <f>IFERROR(IF(X337="",0,X337),"0")+IFERROR(IF(X338="",0,X338),"0")+IFERROR(IF(X339="",0,X339),"0")</f>
        <v>1.0222499999999999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700</v>
      </c>
      <c r="W341" s="350">
        <f>IFERROR(SUM(W337:W339),"0")</f>
        <v>705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90</v>
      </c>
      <c r="W344" s="349">
        <f>IFERROR(IF(V344="",0,CEILING((V344/$H344),1)*$H344),"")</f>
        <v>93.6</v>
      </c>
      <c r="X344" s="36">
        <f>IFERROR(IF(W344=0,"",ROUNDUP(W344/H344,0)*0.02175),"")</f>
        <v>0.26100000000000001</v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11.538461538461538</v>
      </c>
      <c r="W345" s="350">
        <f>IFERROR(W343/H343,"0")+IFERROR(W344/H344,"0")</f>
        <v>12</v>
      </c>
      <c r="X345" s="350">
        <f>IFERROR(IF(X343="",0,X343),"0")+IFERROR(IF(X344="",0,X344),"0")</f>
        <v>0.26100000000000001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90</v>
      </c>
      <c r="W346" s="350">
        <f>IFERROR(SUM(W343:W344),"0")</f>
        <v>93.6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150</v>
      </c>
      <c r="W366" s="349">
        <f>IFERROR(IF(V366="",0,CEILING((V366/$H366),1)*$H366),"")</f>
        <v>156</v>
      </c>
      <c r="X366" s="36">
        <f>IFERROR(IF(W366=0,"",ROUNDUP(W366/H366,0)*0.02175),"")</f>
        <v>0.43499999999999994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19.23076923076923</v>
      </c>
      <c r="W370" s="350">
        <f>IFERROR(W366/H366,"0")+IFERROR(W367/H367,"0")+IFERROR(W368/H368,"0")+IFERROR(W369/H369,"0")</f>
        <v>20</v>
      </c>
      <c r="X370" s="350">
        <f>IFERROR(IF(X366="",0,X366),"0")+IFERROR(IF(X367="",0,X367),"0")+IFERROR(IF(X368="",0,X368),"0")+IFERROR(IF(X369="",0,X369),"0")</f>
        <v>0.43499999999999994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150</v>
      </c>
      <c r="W371" s="350">
        <f>IFERROR(SUM(W366:W369),"0")</f>
        <v>156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20</v>
      </c>
      <c r="W384" s="349">
        <f t="shared" ref="W384:W396" si="18">IFERROR(IF(V384="",0,CEILING((V384/$H384),1)*$H384),"")</f>
        <v>21</v>
      </c>
      <c r="X384" s="36">
        <f>IFERROR(IF(W384=0,"",ROUNDUP(W384/H384,0)*0.00753),"")</f>
        <v>3.7650000000000003E-2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30</v>
      </c>
      <c r="W385" s="349">
        <f t="shared" si="18"/>
        <v>33.6</v>
      </c>
      <c r="X385" s="36">
        <f>IFERROR(IF(W385=0,"",ROUNDUP(W385/H385,0)*0.00753),"")</f>
        <v>6.0240000000000002E-2</v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20</v>
      </c>
      <c r="W386" s="349">
        <f t="shared" si="18"/>
        <v>21</v>
      </c>
      <c r="X386" s="36">
        <f>IFERROR(IF(W386=0,"",ROUNDUP(W386/H386,0)*0.00753),"")</f>
        <v>3.7650000000000003E-2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16.666666666666668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18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0.13553999999999999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70</v>
      </c>
      <c r="W398" s="350">
        <f>IFERROR(SUM(W384:W396),"0")</f>
        <v>75.599999999999994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80</v>
      </c>
      <c r="W423" s="349">
        <f t="shared" ref="W423:W429" si="20">IFERROR(IF(V423="",0,CEILING((V423/$H423),1)*$H423),"")</f>
        <v>84</v>
      </c>
      <c r="X423" s="36">
        <f>IFERROR(IF(W423=0,"",ROUNDUP(W423/H423,0)*0.00753),"")</f>
        <v>0.15060000000000001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19.047619047619047</v>
      </c>
      <c r="W430" s="350">
        <f>IFERROR(W423/H423,"0")+IFERROR(W424/H424,"0")+IFERROR(W425/H425,"0")+IFERROR(W426/H426,"0")+IFERROR(W427/H427,"0")+IFERROR(W428/H428,"0")+IFERROR(W429/H429,"0")</f>
        <v>20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0.15060000000000001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80</v>
      </c>
      <c r="W431" s="350">
        <f>IFERROR(SUM(W423:W429),"0")</f>
        <v>84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190</v>
      </c>
      <c r="W449" s="349">
        <f t="shared" si="21"/>
        <v>190.08</v>
      </c>
      <c r="X449" s="36">
        <f t="shared" si="22"/>
        <v>0.43056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50</v>
      </c>
      <c r="W452" s="349">
        <f t="shared" si="21"/>
        <v>52.800000000000004</v>
      </c>
      <c r="X452" s="36">
        <f t="shared" si="22"/>
        <v>0.1196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45.454545454545453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46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0.55015999999999998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240</v>
      </c>
      <c r="W460" s="350">
        <f>IFERROR(SUM(W448:W458),"0")</f>
        <v>242.88000000000002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150</v>
      </c>
      <c r="W462" s="349">
        <f>IFERROR(IF(V462="",0,CEILING((V462/$H462),1)*$H462),"")</f>
        <v>153.12</v>
      </c>
      <c r="X462" s="36">
        <f>IFERROR(IF(W462=0,"",ROUNDUP(W462/H462,0)*0.01196),"")</f>
        <v>0.34683999999999998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28.409090909090907</v>
      </c>
      <c r="W464" s="350">
        <f>IFERROR(W462/H462,"0")+IFERROR(W463/H463,"0")</f>
        <v>29</v>
      </c>
      <c r="X464" s="350">
        <f>IFERROR(IF(X462="",0,X462),"0")+IFERROR(IF(X463="",0,X463),"0")</f>
        <v>0.34683999999999998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150</v>
      </c>
      <c r="W465" s="350">
        <f>IFERROR(SUM(W462:W463),"0")</f>
        <v>153.12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40</v>
      </c>
      <c r="W468" s="349">
        <f t="shared" si="23"/>
        <v>42.24</v>
      </c>
      <c r="X468" s="36">
        <f>IFERROR(IF(W468=0,"",ROUNDUP(W468/H468,0)*0.01196),"")</f>
        <v>9.5680000000000001E-2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7.5757575757575752</v>
      </c>
      <c r="W473" s="350">
        <f>IFERROR(W467/H467,"0")+IFERROR(W468/H468,"0")+IFERROR(W469/H469,"0")+IFERROR(W470/H470,"0")+IFERROR(W471/H471,"0")+IFERROR(W472/H472,"0")</f>
        <v>8</v>
      </c>
      <c r="X473" s="350">
        <f>IFERROR(IF(X467="",0,X467),"0")+IFERROR(IF(X468="",0,X468),"0")+IFERROR(IF(X469="",0,X469),"0")+IFERROR(IF(X470="",0,X470),"0")+IFERROR(IF(X471="",0,X471),"0")+IFERROR(IF(X472="",0,X472),"0")</f>
        <v>9.5680000000000001E-2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40</v>
      </c>
      <c r="W474" s="350">
        <f>IFERROR(SUM(W467:W472),"0")</f>
        <v>42.24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20</v>
      </c>
      <c r="W503" s="349">
        <f>IFERROR(IF(V503="",0,CEILING((V503/$H503),1)*$H503),"")</f>
        <v>21</v>
      </c>
      <c r="X503" s="36">
        <f>IFERROR(IF(W503=0,"",ROUNDUP(W503/H503,0)*0.00753),"")</f>
        <v>3.7650000000000003E-2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4.7619047619047619</v>
      </c>
      <c r="W506" s="350">
        <f>IFERROR(W502/H502,"0")+IFERROR(W503/H503,"0")+IFERROR(W504/H504,"0")+IFERROR(W505/H505,"0")</f>
        <v>5</v>
      </c>
      <c r="X506" s="350">
        <f>IFERROR(IF(X502="",0,X502),"0")+IFERROR(IF(X503="",0,X503),"0")+IFERROR(IF(X504="",0,X504),"0")+IFERROR(IF(X505="",0,X505),"0")</f>
        <v>3.7650000000000003E-2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20</v>
      </c>
      <c r="W507" s="350">
        <f>IFERROR(SUM(W502:W505),"0")</f>
        <v>21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40</v>
      </c>
      <c r="W509" s="349">
        <f>IFERROR(IF(V509="",0,CEILING((V509/$H509),1)*$H509),"")</f>
        <v>46.8</v>
      </c>
      <c r="X509" s="36">
        <f>IFERROR(IF(W509=0,"",ROUNDUP(W509/H509,0)*0.02175),"")</f>
        <v>0.1305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5.1282051282051286</v>
      </c>
      <c r="W514" s="350">
        <f>IFERROR(W509/H509,"0")+IFERROR(W510/H510,"0")+IFERROR(W511/H511,"0")+IFERROR(W512/H512,"0")+IFERROR(W513/H513,"0")</f>
        <v>6</v>
      </c>
      <c r="X514" s="350">
        <f>IFERROR(IF(X509="",0,X509),"0")+IFERROR(IF(X510="",0,X510),"0")+IFERROR(IF(X511="",0,X511),"0")+IFERROR(IF(X512="",0,X512),"0")+IFERROR(IF(X513="",0,X513),"0")</f>
        <v>0.1305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40</v>
      </c>
      <c r="W515" s="350">
        <f>IFERROR(SUM(W509:W513),"0")</f>
        <v>46.8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3076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3160.4399999999996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3229.8307499907501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3318.8760000000007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6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6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3379.8307499907501</v>
      </c>
      <c r="W519" s="350">
        <f>GrossWeightTotalR+PalletQtyTotalR*25</f>
        <v>3468.8760000000007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354.92094325427655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366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6.2025499999999987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103.20000000000002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546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81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1608.6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156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75.599999999999994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84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438.24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67.8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2024-04-02T08:19:46Z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