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67C9DE10-F8FF-4E33-9BEE-BD9BD33138F6}" xr6:coauthVersionLast="47" xr6:coauthVersionMax="47" xr10:uidLastSave="{00000000-0000-0000-0000-000000000000}"/>
  <bookViews>
    <workbookView xWindow="2655" yWindow="109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X512" i="2"/>
  <c r="W512" i="2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X497" i="2"/>
  <c r="W497" i="2"/>
  <c r="W496" i="2"/>
  <c r="W500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W493" i="2" s="1"/>
  <c r="W484" i="2"/>
  <c r="V484" i="2"/>
  <c r="W483" i="2"/>
  <c r="V483" i="2"/>
  <c r="X482" i="2"/>
  <c r="X483" i="2" s="1"/>
  <c r="W482" i="2"/>
  <c r="V480" i="2"/>
  <c r="V479" i="2"/>
  <c r="X478" i="2"/>
  <c r="W478" i="2"/>
  <c r="N478" i="2"/>
  <c r="X477" i="2"/>
  <c r="W477" i="2"/>
  <c r="N477" i="2"/>
  <c r="W476" i="2"/>
  <c r="X476" i="2" s="1"/>
  <c r="X479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N467" i="2"/>
  <c r="V465" i="2"/>
  <c r="V464" i="2"/>
  <c r="X463" i="2"/>
  <c r="W463" i="2"/>
  <c r="N463" i="2"/>
  <c r="W462" i="2"/>
  <c r="N462" i="2"/>
  <c r="V460" i="2"/>
  <c r="V459" i="2"/>
  <c r="W458" i="2"/>
  <c r="X458" i="2" s="1"/>
  <c r="W457" i="2"/>
  <c r="X457" i="2" s="1"/>
  <c r="N457" i="2"/>
  <c r="W456" i="2"/>
  <c r="X456" i="2" s="1"/>
  <c r="X455" i="2"/>
  <c r="W455" i="2"/>
  <c r="W454" i="2"/>
  <c r="X454" i="2" s="1"/>
  <c r="W453" i="2"/>
  <c r="X453" i="2" s="1"/>
  <c r="X452" i="2"/>
  <c r="W452" i="2"/>
  <c r="X451" i="2"/>
  <c r="W451" i="2"/>
  <c r="X450" i="2"/>
  <c r="W450" i="2"/>
  <c r="W449" i="2"/>
  <c r="X449" i="2" s="1"/>
  <c r="X448" i="2"/>
  <c r="W448" i="2"/>
  <c r="V444" i="2"/>
  <c r="V443" i="2"/>
  <c r="W442" i="2"/>
  <c r="W444" i="2" s="1"/>
  <c r="N442" i="2"/>
  <c r="V440" i="2"/>
  <c r="V439" i="2"/>
  <c r="X438" i="2"/>
  <c r="X439" i="2" s="1"/>
  <c r="W438" i="2"/>
  <c r="W440" i="2" s="1"/>
  <c r="N438" i="2"/>
  <c r="V436" i="2"/>
  <c r="V435" i="2"/>
  <c r="W434" i="2"/>
  <c r="X434" i="2" s="1"/>
  <c r="N434" i="2"/>
  <c r="W433" i="2"/>
  <c r="X433" i="2" s="1"/>
  <c r="X435" i="2" s="1"/>
  <c r="N433" i="2"/>
  <c r="V431" i="2"/>
  <c r="V430" i="2"/>
  <c r="X429" i="2"/>
  <c r="W429" i="2"/>
  <c r="N429" i="2"/>
  <c r="W428" i="2"/>
  <c r="X428" i="2" s="1"/>
  <c r="N428" i="2"/>
  <c r="X427" i="2"/>
  <c r="W427" i="2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V421" i="2"/>
  <c r="V420" i="2"/>
  <c r="X419" i="2"/>
  <c r="W419" i="2"/>
  <c r="N419" i="2"/>
  <c r="W418" i="2"/>
  <c r="X418" i="2" s="1"/>
  <c r="X420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X414" i="2" s="1"/>
  <c r="N411" i="2"/>
  <c r="V409" i="2"/>
  <c r="W408" i="2"/>
  <c r="V408" i="2"/>
  <c r="W407" i="2"/>
  <c r="X407" i="2" s="1"/>
  <c r="X408" i="2" s="1"/>
  <c r="N407" i="2"/>
  <c r="V405" i="2"/>
  <c r="V404" i="2"/>
  <c r="W403" i="2"/>
  <c r="X403" i="2" s="1"/>
  <c r="N403" i="2"/>
  <c r="X402" i="2"/>
  <c r="W402" i="2"/>
  <c r="N402" i="2"/>
  <c r="X401" i="2"/>
  <c r="W401" i="2"/>
  <c r="N401" i="2"/>
  <c r="W400" i="2"/>
  <c r="W404" i="2" s="1"/>
  <c r="N400" i="2"/>
  <c r="V398" i="2"/>
  <c r="V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X390" i="2"/>
  <c r="W390" i="2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X380" i="2"/>
  <c r="W380" i="2"/>
  <c r="W381" i="2" s="1"/>
  <c r="N380" i="2"/>
  <c r="W379" i="2"/>
  <c r="N379" i="2"/>
  <c r="V375" i="2"/>
  <c r="V374" i="2"/>
  <c r="W373" i="2"/>
  <c r="W374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X362" i="2"/>
  <c r="W362" i="2"/>
  <c r="N362" i="2"/>
  <c r="W361" i="2"/>
  <c r="W364" i="2" s="1"/>
  <c r="N361" i="2"/>
  <c r="V359" i="2"/>
  <c r="V358" i="2"/>
  <c r="W357" i="2"/>
  <c r="X357" i="2" s="1"/>
  <c r="N357" i="2"/>
  <c r="X356" i="2"/>
  <c r="W356" i="2"/>
  <c r="N356" i="2"/>
  <c r="X355" i="2"/>
  <c r="W355" i="2"/>
  <c r="N355" i="2"/>
  <c r="X354" i="2"/>
  <c r="W354" i="2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V322" i="2"/>
  <c r="V321" i="2"/>
  <c r="X320" i="2"/>
  <c r="X321" i="2" s="1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X310" i="2"/>
  <c r="W310" i="2"/>
  <c r="N310" i="2"/>
  <c r="V308" i="2"/>
  <c r="W307" i="2"/>
  <c r="V307" i="2"/>
  <c r="X306" i="2"/>
  <c r="X307" i="2" s="1"/>
  <c r="W306" i="2"/>
  <c r="W308" i="2" s="1"/>
  <c r="N306" i="2"/>
  <c r="V303" i="2"/>
  <c r="V302" i="2"/>
  <c r="X301" i="2"/>
  <c r="W301" i="2"/>
  <c r="W303" i="2" s="1"/>
  <c r="N301" i="2"/>
  <c r="W300" i="2"/>
  <c r="N300" i="2"/>
  <c r="V298" i="2"/>
  <c r="V297" i="2"/>
  <c r="W296" i="2"/>
  <c r="X296" i="2" s="1"/>
  <c r="N296" i="2"/>
  <c r="X295" i="2"/>
  <c r="W295" i="2"/>
  <c r="N295" i="2"/>
  <c r="W294" i="2"/>
  <c r="X294" i="2" s="1"/>
  <c r="N294" i="2"/>
  <c r="X293" i="2"/>
  <c r="W293" i="2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X284" i="2"/>
  <c r="W284" i="2"/>
  <c r="N284" i="2"/>
  <c r="X283" i="2"/>
  <c r="W283" i="2"/>
  <c r="N283" i="2"/>
  <c r="W282" i="2"/>
  <c r="W286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X270" i="2" s="1"/>
  <c r="N270" i="2"/>
  <c r="V268" i="2"/>
  <c r="V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X262" i="2"/>
  <c r="W262" i="2"/>
  <c r="N262" i="2"/>
  <c r="W261" i="2"/>
  <c r="X261" i="2" s="1"/>
  <c r="N261" i="2"/>
  <c r="X260" i="2"/>
  <c r="W260" i="2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X251" i="2"/>
  <c r="W251" i="2"/>
  <c r="N251" i="2"/>
  <c r="W249" i="2"/>
  <c r="V249" i="2"/>
  <c r="V248" i="2"/>
  <c r="X247" i="2"/>
  <c r="X248" i="2" s="1"/>
  <c r="W247" i="2"/>
  <c r="W248" i="2" s="1"/>
  <c r="N247" i="2"/>
  <c r="V245" i="2"/>
  <c r="V244" i="2"/>
  <c r="X243" i="2"/>
  <c r="W243" i="2"/>
  <c r="N243" i="2"/>
  <c r="X242" i="2"/>
  <c r="W242" i="2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X237" i="2"/>
  <c r="W237" i="2"/>
  <c r="N237" i="2"/>
  <c r="W236" i="2"/>
  <c r="X236" i="2" s="1"/>
  <c r="N236" i="2"/>
  <c r="W235" i="2"/>
  <c r="X235" i="2" s="1"/>
  <c r="N235" i="2"/>
  <c r="X234" i="2"/>
  <c r="W234" i="2"/>
  <c r="N234" i="2"/>
  <c r="X233" i="2"/>
  <c r="W233" i="2"/>
  <c r="N233" i="2"/>
  <c r="W232" i="2"/>
  <c r="X232" i="2" s="1"/>
  <c r="N232" i="2"/>
  <c r="X231" i="2"/>
  <c r="W231" i="2"/>
  <c r="N231" i="2"/>
  <c r="X230" i="2"/>
  <c r="W230" i="2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X218" i="2"/>
  <c r="W218" i="2"/>
  <c r="V215" i="2"/>
  <c r="W214" i="2"/>
  <c r="V214" i="2"/>
  <c r="X213" i="2"/>
  <c r="X214" i="2" s="1"/>
  <c r="W213" i="2"/>
  <c r="W215" i="2" s="1"/>
  <c r="N213" i="2"/>
  <c r="V211" i="2"/>
  <c r="V210" i="2"/>
  <c r="W209" i="2"/>
  <c r="X209" i="2" s="1"/>
  <c r="X208" i="2"/>
  <c r="W208" i="2"/>
  <c r="W207" i="2"/>
  <c r="X207" i="2" s="1"/>
  <c r="X206" i="2"/>
  <c r="W206" i="2"/>
  <c r="W205" i="2"/>
  <c r="X205" i="2" s="1"/>
  <c r="X204" i="2"/>
  <c r="W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X196" i="2"/>
  <c r="W196" i="2"/>
  <c r="N196" i="2"/>
  <c r="V194" i="2"/>
  <c r="V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X188" i="2"/>
  <c r="W188" i="2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W166" i="2"/>
  <c r="V166" i="2"/>
  <c r="W165" i="2"/>
  <c r="X165" i="2" s="1"/>
  <c r="N165" i="2"/>
  <c r="X164" i="2"/>
  <c r="X166" i="2" s="1"/>
  <c r="W164" i="2"/>
  <c r="W167" i="2" s="1"/>
  <c r="N164" i="2"/>
  <c r="V162" i="2"/>
  <c r="V161" i="2"/>
  <c r="X160" i="2"/>
  <c r="W160" i="2"/>
  <c r="N160" i="2"/>
  <c r="W159" i="2"/>
  <c r="W161" i="2" s="1"/>
  <c r="N159" i="2"/>
  <c r="V156" i="2"/>
  <c r="V155" i="2"/>
  <c r="X154" i="2"/>
  <c r="W154" i="2"/>
  <c r="N154" i="2"/>
  <c r="X153" i="2"/>
  <c r="W153" i="2"/>
  <c r="N153" i="2"/>
  <c r="W152" i="2"/>
  <c r="X152" i="2" s="1"/>
  <c r="N152" i="2"/>
  <c r="X151" i="2"/>
  <c r="W151" i="2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X132" i="2"/>
  <c r="W132" i="2"/>
  <c r="N132" i="2"/>
  <c r="W131" i="2"/>
  <c r="X131" i="2" s="1"/>
  <c r="N131" i="2"/>
  <c r="W130" i="2"/>
  <c r="N130" i="2"/>
  <c r="V127" i="2"/>
  <c r="V126" i="2"/>
  <c r="X125" i="2"/>
  <c r="W125" i="2"/>
  <c r="N125" i="2"/>
  <c r="W124" i="2"/>
  <c r="X124" i="2" s="1"/>
  <c r="N124" i="2"/>
  <c r="X123" i="2"/>
  <c r="W123" i="2"/>
  <c r="N123" i="2"/>
  <c r="W122" i="2"/>
  <c r="X122" i="2" s="1"/>
  <c r="W121" i="2"/>
  <c r="X121" i="2" s="1"/>
  <c r="N121" i="2"/>
  <c r="X120" i="2"/>
  <c r="W120" i="2"/>
  <c r="N120" i="2"/>
  <c r="W119" i="2"/>
  <c r="N119" i="2"/>
  <c r="V117" i="2"/>
  <c r="V116" i="2"/>
  <c r="W115" i="2"/>
  <c r="X115" i="2" s="1"/>
  <c r="N115" i="2"/>
  <c r="X114" i="2"/>
  <c r="W114" i="2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X108" i="2"/>
  <c r="W108" i="2"/>
  <c r="X107" i="2"/>
  <c r="W107" i="2"/>
  <c r="N107" i="2"/>
  <c r="W106" i="2"/>
  <c r="N106" i="2"/>
  <c r="W105" i="2"/>
  <c r="N105" i="2"/>
  <c r="V103" i="2"/>
  <c r="V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X89" i="2"/>
  <c r="W89" i="2"/>
  <c r="N89" i="2"/>
  <c r="W88" i="2"/>
  <c r="X88" i="2" s="1"/>
  <c r="N88" i="2"/>
  <c r="W87" i="2"/>
  <c r="W91" i="2" s="1"/>
  <c r="N87" i="2"/>
  <c r="V85" i="2"/>
  <c r="V84" i="2"/>
  <c r="X83" i="2"/>
  <c r="W83" i="2"/>
  <c r="N83" i="2"/>
  <c r="W82" i="2"/>
  <c r="X82" i="2" s="1"/>
  <c r="N82" i="2"/>
  <c r="X81" i="2"/>
  <c r="W81" i="2"/>
  <c r="N81" i="2"/>
  <c r="X80" i="2"/>
  <c r="W80" i="2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X72" i="2"/>
  <c r="W72" i="2"/>
  <c r="N72" i="2"/>
  <c r="X71" i="2"/>
  <c r="W71" i="2"/>
  <c r="N71" i="2"/>
  <c r="W70" i="2"/>
  <c r="X70" i="2" s="1"/>
  <c r="N70" i="2"/>
  <c r="X69" i="2"/>
  <c r="W69" i="2"/>
  <c r="N69" i="2"/>
  <c r="X68" i="2"/>
  <c r="W68" i="2"/>
  <c r="N68" i="2"/>
  <c r="X67" i="2"/>
  <c r="W67" i="2"/>
  <c r="N67" i="2"/>
  <c r="W66" i="2"/>
  <c r="X66" i="2" s="1"/>
  <c r="N66" i="2"/>
  <c r="X65" i="2"/>
  <c r="W65" i="2"/>
  <c r="N65" i="2"/>
  <c r="X64" i="2"/>
  <c r="W64" i="2"/>
  <c r="N64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X30" i="2"/>
  <c r="W30" i="2"/>
  <c r="W29" i="2"/>
  <c r="X29" i="2" s="1"/>
  <c r="N29" i="2"/>
  <c r="W28" i="2"/>
  <c r="X28" i="2" s="1"/>
  <c r="N28" i="2"/>
  <c r="X27" i="2"/>
  <c r="W27" i="2"/>
  <c r="W32" i="2" s="1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F526" i="2" l="1"/>
  <c r="X473" i="2"/>
  <c r="E526" i="2"/>
  <c r="H526" i="2"/>
  <c r="W116" i="2"/>
  <c r="W346" i="2"/>
  <c r="X343" i="2"/>
  <c r="X345" i="2" s="1"/>
  <c r="W345" i="2"/>
  <c r="V516" i="2"/>
  <c r="X32" i="2"/>
  <c r="W37" i="2"/>
  <c r="C526" i="2"/>
  <c r="D526" i="2"/>
  <c r="X63" i="2"/>
  <c r="X87" i="2"/>
  <c r="X91" i="2" s="1"/>
  <c r="X105" i="2"/>
  <c r="W126" i="2"/>
  <c r="X130" i="2"/>
  <c r="X146" i="2"/>
  <c r="X155" i="2" s="1"/>
  <c r="W200" i="2"/>
  <c r="X210" i="2"/>
  <c r="W225" i="2"/>
  <c r="W245" i="2"/>
  <c r="W274" i="2"/>
  <c r="X279" i="2"/>
  <c r="X282" i="2"/>
  <c r="X285" i="2" s="1"/>
  <c r="W302" i="2"/>
  <c r="W321" i="2"/>
  <c r="P526" i="2"/>
  <c r="W349" i="2"/>
  <c r="Q526" i="2"/>
  <c r="W363" i="2"/>
  <c r="W370" i="2"/>
  <c r="R526" i="2"/>
  <c r="X400" i="2"/>
  <c r="X404" i="2" s="1"/>
  <c r="W409" i="2"/>
  <c r="T526" i="2"/>
  <c r="W464" i="2"/>
  <c r="X496" i="2"/>
  <c r="X499" i="2" s="1"/>
  <c r="W507" i="2"/>
  <c r="W518" i="2"/>
  <c r="W41" i="2"/>
  <c r="W44" i="2"/>
  <c r="W51" i="2"/>
  <c r="X55" i="2"/>
  <c r="X59" i="2" s="1"/>
  <c r="X200" i="2"/>
  <c r="L526" i="2"/>
  <c r="W224" i="2"/>
  <c r="W255" i="2"/>
  <c r="W298" i="2"/>
  <c r="W359" i="2"/>
  <c r="X506" i="2"/>
  <c r="V520" i="2"/>
  <c r="W84" i="2"/>
  <c r="W117" i="2"/>
  <c r="W174" i="2"/>
  <c r="W193" i="2"/>
  <c r="W267" i="2"/>
  <c r="W285" i="2"/>
  <c r="W297" i="2"/>
  <c r="W314" i="2"/>
  <c r="W313" i="2"/>
  <c r="W350" i="2"/>
  <c r="W375" i="2"/>
  <c r="W405" i="2"/>
  <c r="S526" i="2"/>
  <c r="W431" i="2"/>
  <c r="U526" i="2"/>
  <c r="W494" i="2"/>
  <c r="W499" i="2"/>
  <c r="W506" i="2"/>
  <c r="W515" i="2"/>
  <c r="V519" i="2"/>
  <c r="X370" i="2"/>
  <c r="F10" i="2"/>
  <c r="X134" i="2"/>
  <c r="X397" i="2"/>
  <c r="X340" i="2"/>
  <c r="X84" i="2"/>
  <c r="X273" i="2"/>
  <c r="X334" i="2"/>
  <c r="X459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X116" i="2" l="1"/>
  <c r="X521" i="2" s="1"/>
  <c r="W519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<sst xmlns="http://schemas.openxmlformats.org/spreadsheetml/2006/main" count="3428" uniqueCount="755">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</sst>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502" zoomScaleNormal="100" zoomScaleSheetLayoutView="100" workbookViewId="0">
      <selection activeCell="V329" sqref="V3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45383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10</v>
      </c>
      <c r="W49" s="54">
        <f>IFERROR(IF(V49="",0,CEILING((V49/$H49),1)*$H49),"")</f>
        <v>10.8</v>
      </c>
      <c r="X49" s="40">
        <f>IFERROR(IF(W49=0,"",ROUNDUP(W49/H49,0)*0.02175),"")</f>
        <v>2.1749999999999999E-2</v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14</v>
      </c>
      <c r="W50" s="54">
        <f>IFERROR(IF(V50="",0,CEILING((V50/$H50),1)*$H50),"")</f>
        <v>16.200000000000003</v>
      </c>
      <c r="X50" s="40">
        <f>IFERROR(IF(W50=0,"",ROUNDUP(W50/H50,0)*0.00753),"")</f>
        <v>4.5179999999999998E-2</v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6.1111111111111107</v>
      </c>
      <c r="W51" s="42">
        <f>IFERROR(W49/H49,"0")+IFERROR(W50/H50,"0")</f>
        <v>7.0000000000000009</v>
      </c>
      <c r="X51" s="42">
        <f>IFERROR(IF(X49="",0,X49),"0")+IFERROR(IF(X50="",0,X50),"0")</f>
        <v>6.692999999999999E-2</v>
      </c>
      <c r="Y51" s="65"/>
      <c r="Z51" s="65"/>
    </row>
    <row r="52" spans="1:53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24</v>
      </c>
      <c r="W52" s="42">
        <f>IFERROR(SUM(W49:W50),"0")</f>
        <v>27.000000000000004</v>
      </c>
      <c r="X52" s="41"/>
      <c r="Y52" s="65"/>
      <c r="Z52" s="65"/>
    </row>
    <row r="53" spans="1:53" ht="16.5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10</v>
      </c>
      <c r="W55" s="54">
        <f>IFERROR(IF(V55="",0,CEILING((V55/$H55),1)*$H55),"")</f>
        <v>10.8</v>
      </c>
      <c r="X55" s="40">
        <f>IFERROR(IF(W55=0,"",ROUNDUP(W55/H55,0)*0.02175),"")</f>
        <v>2.1749999999999999E-2</v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20</v>
      </c>
      <c r="W57" s="54">
        <f>IFERROR(IF(V57="",0,CEILING((V57/$H57),1)*$H57),"")</f>
        <v>22.5</v>
      </c>
      <c r="X57" s="40">
        <f>IFERROR(IF(W57=0,"",ROUNDUP(W57/H57,0)*0.00937),"")</f>
        <v>4.6850000000000003E-2</v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5.3703703703703702</v>
      </c>
      <c r="W59" s="42">
        <f>IFERROR(W55/H55,"0")+IFERROR(W56/H56,"0")+IFERROR(W57/H57,"0")+IFERROR(W58/H58,"0")</f>
        <v>6</v>
      </c>
      <c r="X59" s="42">
        <f>IFERROR(IF(X55="",0,X55),"0")+IFERROR(IF(X56="",0,X56),"0")+IFERROR(IF(X57="",0,X57),"0")+IFERROR(IF(X58="",0,X58),"0")</f>
        <v>6.8599999999999994E-2</v>
      </c>
      <c r="Y59" s="65"/>
      <c r="Z59" s="65"/>
    </row>
    <row r="60" spans="1:53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30</v>
      </c>
      <c r="W60" s="42">
        <f>IFERROR(SUM(W55:W58),"0")</f>
        <v>33.299999999999997</v>
      </c>
      <c r="X60" s="41"/>
      <c r="Y60" s="65"/>
      <c r="Z60" s="65"/>
    </row>
    <row r="61" spans="1:53" ht="16.5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4</v>
      </c>
      <c r="W77" s="54">
        <f t="shared" si="2"/>
        <v>4.5</v>
      </c>
      <c r="X77" s="40">
        <f t="shared" si="4"/>
        <v>9.3699999999999999E-3</v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0.88888888888888884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9.3699999999999999E-3</v>
      </c>
      <c r="Y84" s="65"/>
      <c r="Z84" s="65"/>
    </row>
    <row r="85" spans="1:53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4</v>
      </c>
      <c r="W85" s="42">
        <f>IFERROR(SUM(W63:W83),"0")</f>
        <v>4.5</v>
      </c>
      <c r="X85" s="41"/>
      <c r="Y85" s="65"/>
      <c r="Z85" s="65"/>
    </row>
    <row r="86" spans="1:53" ht="14.25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70</v>
      </c>
      <c r="W105" s="54">
        <f t="shared" ref="W105:W115" si="6">IFERROR(IF(V105="",0,CEILING((V105/$H105),1)*$H105),"")</f>
        <v>75.600000000000009</v>
      </c>
      <c r="X105" s="40">
        <f>IFERROR(IF(W105=0,"",ROUNDUP(W105/H105,0)*0.02175),"")</f>
        <v>0.19574999999999998</v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80</v>
      </c>
      <c r="W107" s="54">
        <f t="shared" si="6"/>
        <v>84</v>
      </c>
      <c r="X107" s="40">
        <f>IFERROR(IF(W107=0,"",ROUNDUP(W107/H107,0)*0.02175),"")</f>
        <v>0.21749999999999997</v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64</v>
      </c>
      <c r="W112" s="54">
        <f t="shared" si="6"/>
        <v>64.800000000000011</v>
      </c>
      <c r="X112" s="40">
        <f>IFERROR(IF(W112=0,"",ROUNDUP(W112/H112,0)*0.00937),"")</f>
        <v>0.22488</v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41.560846560846556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43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0.63812999999999998</v>
      </c>
      <c r="Y116" s="65"/>
      <c r="Z116" s="65"/>
    </row>
    <row r="117" spans="1:53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214</v>
      </c>
      <c r="W117" s="42">
        <f>IFERROR(SUM(W105:W115),"0")</f>
        <v>224.40000000000003</v>
      </c>
      <c r="X117" s="41"/>
      <c r="Y117" s="65"/>
      <c r="Z117" s="65"/>
    </row>
    <row r="118" spans="1:53" ht="14.25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140</v>
      </c>
      <c r="W122" s="54">
        <f t="shared" si="7"/>
        <v>142.80000000000001</v>
      </c>
      <c r="X122" s="40">
        <f>IFERROR(IF(W122=0,"",ROUNDUP(W122/H122,0)*0.02175),"")</f>
        <v>0.36974999999999997</v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16.666666666666664</v>
      </c>
      <c r="W126" s="42">
        <f>IFERROR(W119/H119,"0")+IFERROR(W120/H120,"0")+IFERROR(W121/H121,"0")+IFERROR(W122/H122,"0")+IFERROR(W123/H123,"0")+IFERROR(W124/H124,"0")+IFERROR(W125/H125,"0")</f>
        <v>17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0.36974999999999997</v>
      </c>
      <c r="Y126" s="65"/>
      <c r="Z126" s="65"/>
    </row>
    <row r="127" spans="1:53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140</v>
      </c>
      <c r="W127" s="42">
        <f>IFERROR(SUM(W119:W125),"0")</f>
        <v>142.80000000000001</v>
      </c>
      <c r="X127" s="41"/>
      <c r="Y127" s="65"/>
      <c r="Z127" s="65"/>
    </row>
    <row r="128" spans="1:53" ht="16.5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120</v>
      </c>
      <c r="W130" s="54">
        <f>IFERROR(IF(V130="",0,CEILING((V130/$H130),1)*$H130),"")</f>
        <v>121.5</v>
      </c>
      <c r="X130" s="40">
        <f>IFERROR(IF(W130=0,"",ROUNDUP(W130/H130,0)*0.02175),"")</f>
        <v>0.32624999999999998</v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12</v>
      </c>
      <c r="W133" s="54">
        <f>IFERROR(IF(V133="",0,CEILING((V133/$H133),1)*$H133),"")</f>
        <v>13.5</v>
      </c>
      <c r="X133" s="40">
        <f>IFERROR(IF(W133=0,"",ROUNDUP(W133/H133,0)*0.00753),"")</f>
        <v>3.7650000000000003E-2</v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19.25925925925926</v>
      </c>
      <c r="W134" s="42">
        <f>IFERROR(W130/H130,"0")+IFERROR(W131/H131,"0")+IFERROR(W132/H132,"0")+IFERROR(W133/H133,"0")</f>
        <v>20</v>
      </c>
      <c r="X134" s="42">
        <f>IFERROR(IF(X130="",0,X130),"0")+IFERROR(IF(X131="",0,X131),"0")+IFERROR(IF(X132="",0,X132),"0")+IFERROR(IF(X133="",0,X133),"0")</f>
        <v>0.3639</v>
      </c>
      <c r="Y134" s="65"/>
      <c r="Z134" s="65"/>
    </row>
    <row r="135" spans="1:53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132</v>
      </c>
      <c r="W135" s="42">
        <f>IFERROR(SUM(W130:W133),"0")</f>
        <v>135</v>
      </c>
      <c r="X135" s="41"/>
      <c r="Y135" s="65"/>
      <c r="Z135" s="65"/>
    </row>
    <row r="136" spans="1:53" ht="27.75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80</v>
      </c>
      <c r="W146" s="54">
        <f t="shared" ref="W146:W154" si="8">IFERROR(IF(V146="",0,CEILING((V146/$H146),1)*$H146),"")</f>
        <v>84</v>
      </c>
      <c r="X146" s="40">
        <f>IFERROR(IF(W146=0,"",ROUNDUP(W146/H146,0)*0.00753),"")</f>
        <v>0.15060000000000001</v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40</v>
      </c>
      <c r="W147" s="54">
        <f t="shared" si="8"/>
        <v>42</v>
      </c>
      <c r="X147" s="40">
        <f>IFERROR(IF(W147=0,"",ROUNDUP(W147/H147,0)*0.00753),"")</f>
        <v>7.5300000000000006E-2</v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170</v>
      </c>
      <c r="W148" s="54">
        <f t="shared" si="8"/>
        <v>172.20000000000002</v>
      </c>
      <c r="X148" s="40">
        <f>IFERROR(IF(W148=0,"",ROUNDUP(W148/H148,0)*0.00753),"")</f>
        <v>0.30873</v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69.047619047619037</v>
      </c>
      <c r="W155" s="42">
        <f>IFERROR(W146/H146,"0")+IFERROR(W147/H147,"0")+IFERROR(W148/H148,"0")+IFERROR(W149/H149,"0")+IFERROR(W150/H150,"0")+IFERROR(W151/H151,"0")+IFERROR(W152/H152,"0")+IFERROR(W153/H153,"0")+IFERROR(W154/H154,"0")</f>
        <v>71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0.53463000000000005</v>
      </c>
      <c r="Y155" s="65"/>
      <c r="Z155" s="65"/>
    </row>
    <row r="156" spans="1:53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290</v>
      </c>
      <c r="W156" s="42">
        <f>IFERROR(SUM(W146:W154),"0")</f>
        <v>298.20000000000005</v>
      </c>
      <c r="X156" s="41"/>
      <c r="Y156" s="65"/>
      <c r="Z156" s="65"/>
    </row>
    <row r="157" spans="1:53" ht="16.5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31</v>
      </c>
      <c r="W160" s="54">
        <f>IFERROR(IF(V160="",0,CEILING((V160/$H160),1)*$H160),"")</f>
        <v>32.400000000000006</v>
      </c>
      <c r="X160" s="40">
        <f>IFERROR(IF(W160=0,"",ROUNDUP(W160/H160,0)*0.00753),"")</f>
        <v>9.0359999999999996E-2</v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11.481481481481481</v>
      </c>
      <c r="W161" s="42">
        <f>IFERROR(W159/H159,"0")+IFERROR(W160/H160,"0")</f>
        <v>12.000000000000002</v>
      </c>
      <c r="X161" s="42">
        <f>IFERROR(IF(X159="",0,X159),"0")+IFERROR(IF(X160="",0,X160),"0")</f>
        <v>9.0359999999999996E-2</v>
      </c>
      <c r="Y161" s="65"/>
      <c r="Z161" s="65"/>
    </row>
    <row r="162" spans="1:53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31</v>
      </c>
      <c r="W162" s="42">
        <f>IFERROR(SUM(W159:W160),"0")</f>
        <v>32.400000000000006</v>
      </c>
      <c r="X162" s="41"/>
      <c r="Y162" s="65"/>
      <c r="Z162" s="65"/>
    </row>
    <row r="163" spans="1:53" ht="14.25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610</v>
      </c>
      <c r="W169" s="54">
        <f>IFERROR(IF(V169="",0,CEILING((V169/$H169),1)*$H169),"")</f>
        <v>610.20000000000005</v>
      </c>
      <c r="X169" s="40">
        <f>IFERROR(IF(W169=0,"",ROUNDUP(W169/H169,0)*0.00937),"")</f>
        <v>1.05881</v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260</v>
      </c>
      <c r="W170" s="54">
        <f>IFERROR(IF(V170="",0,CEILING((V170/$H170),1)*$H170),"")</f>
        <v>264.60000000000002</v>
      </c>
      <c r="X170" s="40">
        <f>IFERROR(IF(W170=0,"",ROUNDUP(W170/H170,0)*0.00937),"")</f>
        <v>0.45912999999999998</v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490</v>
      </c>
      <c r="W171" s="54">
        <f>IFERROR(IF(V171="",0,CEILING((V171/$H171),1)*$H171),"")</f>
        <v>491.40000000000003</v>
      </c>
      <c r="X171" s="40">
        <f>IFERROR(IF(W171=0,"",ROUNDUP(W171/H171,0)*0.00937),"")</f>
        <v>0.85267000000000004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420</v>
      </c>
      <c r="W172" s="54">
        <f>IFERROR(IF(V172="",0,CEILING((V172/$H172),1)*$H172),"")</f>
        <v>421.20000000000005</v>
      </c>
      <c r="X172" s="40">
        <f>IFERROR(IF(W172=0,"",ROUNDUP(W172/H172,0)*0.00937),"")</f>
        <v>0.73085999999999995</v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329.62962962962962</v>
      </c>
      <c r="W173" s="42">
        <f>IFERROR(W169/H169,"0")+IFERROR(W170/H170,"0")+IFERROR(W171/H171,"0")+IFERROR(W172/H172,"0")</f>
        <v>331</v>
      </c>
      <c r="X173" s="42">
        <f>IFERROR(IF(X169="",0,X169),"0")+IFERROR(IF(X170="",0,X170),"0")+IFERROR(IF(X171="",0,X171),"0")+IFERROR(IF(X172="",0,X172),"0")</f>
        <v>3.1014699999999999</v>
      </c>
      <c r="Y173" s="65"/>
      <c r="Z173" s="65"/>
    </row>
    <row r="174" spans="1:53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1780</v>
      </c>
      <c r="W174" s="42">
        <f>IFERROR(SUM(W169:W172),"0")</f>
        <v>1787.4</v>
      </c>
      <c r="X174" s="41"/>
      <c r="Y174" s="65"/>
      <c r="Z174" s="65"/>
    </row>
    <row r="175" spans="1:53" ht="14.25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340</v>
      </c>
      <c r="W177" s="54">
        <f t="shared" si="9"/>
        <v>348</v>
      </c>
      <c r="X177" s="40">
        <f>IFERROR(IF(W177=0,"",ROUNDUP(W177/H177,0)*0.02175),"")</f>
        <v>0.86999999999999988</v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100</v>
      </c>
      <c r="W178" s="54">
        <f t="shared" si="9"/>
        <v>105.3</v>
      </c>
      <c r="X178" s="40">
        <f>IFERROR(IF(W178=0,"",ROUNDUP(W178/H178,0)*0.02175),"")</f>
        <v>0.28275</v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490</v>
      </c>
      <c r="W180" s="54">
        <f t="shared" si="9"/>
        <v>491.4</v>
      </c>
      <c r="X180" s="40">
        <f>IFERROR(IF(W180=0,"",ROUNDUP(W180/H180,0)*0.02175),"")</f>
        <v>1.37025</v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60</v>
      </c>
      <c r="W181" s="54">
        <f t="shared" si="9"/>
        <v>64.8</v>
      </c>
      <c r="X181" s="40">
        <f>IFERROR(IF(W181=0,"",ROUNDUP(W181/H181,0)*0.02175),"")</f>
        <v>0.17399999999999999</v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16</v>
      </c>
      <c r="W182" s="54">
        <f t="shared" si="9"/>
        <v>16.8</v>
      </c>
      <c r="X182" s="40">
        <f>IFERROR(IF(W182=0,"",ROUNDUP(W182/H182,0)*0.00753),"")</f>
        <v>5.271E-2</v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36</v>
      </c>
      <c r="W186" s="54">
        <f t="shared" si="9"/>
        <v>36</v>
      </c>
      <c r="X186" s="40">
        <f t="shared" ref="X186:X192" si="10">IFERROR(IF(W186=0,"",ROUNDUP(W186/H186,0)*0.00753),"")</f>
        <v>0.11295000000000001</v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36</v>
      </c>
      <c r="W188" s="54">
        <f t="shared" si="9"/>
        <v>36</v>
      </c>
      <c r="X188" s="40">
        <f t="shared" si="10"/>
        <v>0.11295000000000001</v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36</v>
      </c>
      <c r="W189" s="54">
        <f t="shared" si="9"/>
        <v>36</v>
      </c>
      <c r="X189" s="40">
        <f t="shared" si="10"/>
        <v>0.11295000000000001</v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46</v>
      </c>
      <c r="W191" s="54">
        <f t="shared" si="9"/>
        <v>48</v>
      </c>
      <c r="X191" s="40">
        <f t="shared" si="10"/>
        <v>0.15060000000000001</v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134</v>
      </c>
      <c r="W192" s="54">
        <f t="shared" si="9"/>
        <v>134.4</v>
      </c>
      <c r="X192" s="40">
        <f t="shared" si="10"/>
        <v>0.42168</v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248.32072567704753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252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3.6608399999999994</v>
      </c>
      <c r="Y193" s="65"/>
      <c r="Z193" s="65"/>
    </row>
    <row r="194" spans="1:53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1294</v>
      </c>
      <c r="W194" s="42">
        <f>IFERROR(SUM(W176:W192),"0")</f>
        <v>1316.7</v>
      </c>
      <c r="X194" s="41"/>
      <c r="Y194" s="65"/>
      <c r="Z194" s="65"/>
    </row>
    <row r="195" spans="1:53" ht="14.25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176</v>
      </c>
      <c r="W199" s="54">
        <f>IFERROR(IF(V199="",0,CEILING((V199/$H199),1)*$H199),"")</f>
        <v>177.6</v>
      </c>
      <c r="X199" s="40">
        <f>IFERROR(IF(W199=0,"",ROUNDUP(W199/H199,0)*0.00753),"")</f>
        <v>0.55722000000000005</v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73.333333333333343</v>
      </c>
      <c r="W200" s="42">
        <f>IFERROR(W196/H196,"0")+IFERROR(W197/H197,"0")+IFERROR(W198/H198,"0")+IFERROR(W199/H199,"0")</f>
        <v>74</v>
      </c>
      <c r="X200" s="42">
        <f>IFERROR(IF(X196="",0,X196),"0")+IFERROR(IF(X197="",0,X197),"0")+IFERROR(IF(X198="",0,X198),"0")+IFERROR(IF(X199="",0,X199),"0")</f>
        <v>0.55722000000000005</v>
      </c>
      <c r="Y200" s="65"/>
      <c r="Z200" s="65"/>
    </row>
    <row r="201" spans="1:53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176</v>
      </c>
      <c r="W201" s="42">
        <f>IFERROR(SUM(W196:W199),"0")</f>
        <v>177.6</v>
      </c>
      <c r="X201" s="41"/>
      <c r="Y201" s="65"/>
      <c r="Z201" s="65"/>
    </row>
    <row r="202" spans="1:53" ht="16.5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10</v>
      </c>
      <c r="W229" s="54">
        <f t="shared" si="13"/>
        <v>10.8</v>
      </c>
      <c r="X229" s="40">
        <f>IFERROR(IF(W229=0,"",ROUNDUP(W229/H229,0)*0.02175),"")</f>
        <v>2.1749999999999999E-2</v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0.92592592592592582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2.1749999999999999E-2</v>
      </c>
      <c r="Y244" s="65"/>
      <c r="Z244" s="65"/>
    </row>
    <row r="245" spans="1:53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10</v>
      </c>
      <c r="W245" s="42">
        <f>IFERROR(SUM(W228:W243),"0")</f>
        <v>10.8</v>
      </c>
      <c r="X245" s="41"/>
      <c r="Y245" s="65"/>
      <c r="Z245" s="65"/>
    </row>
    <row r="246" spans="1:53" ht="14.25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50</v>
      </c>
      <c r="W251" s="54">
        <f>IFERROR(IF(V251="",0,CEILING((V251/$H251),1)*$H251),"")</f>
        <v>50.400000000000006</v>
      </c>
      <c r="X251" s="40">
        <f>IFERROR(IF(W251=0,"",ROUNDUP(W251/H251,0)*0.00753),"")</f>
        <v>9.0359999999999996E-2</v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40</v>
      </c>
      <c r="W252" s="54">
        <f>IFERROR(IF(V252="",0,CEILING((V252/$H252),1)*$H252),"")</f>
        <v>42</v>
      </c>
      <c r="X252" s="40">
        <f>IFERROR(IF(W252=0,"",ROUNDUP(W252/H252,0)*0.00753),"")</f>
        <v>7.5300000000000006E-2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4</v>
      </c>
      <c r="W253" s="54">
        <f>IFERROR(IF(V253="",0,CEILING((V253/$H253),1)*$H253),"")</f>
        <v>4.2</v>
      </c>
      <c r="X253" s="40">
        <f>IFERROR(IF(W253=0,"",ROUNDUP(W253/H253,0)*0.00502),"")</f>
        <v>1.004E-2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23.333333333333336</v>
      </c>
      <c r="W255" s="42">
        <f>IFERROR(W251/H251,"0")+IFERROR(W252/H252,"0")+IFERROR(W253/H253,"0")+IFERROR(W254/H254,"0")</f>
        <v>24</v>
      </c>
      <c r="X255" s="42">
        <f>IFERROR(IF(X251="",0,X251),"0")+IFERROR(IF(X252="",0,X252),"0")+IFERROR(IF(X253="",0,X253),"0")+IFERROR(IF(X254="",0,X254),"0")</f>
        <v>0.1757</v>
      </c>
      <c r="Y255" s="65"/>
      <c r="Z255" s="65"/>
    </row>
    <row r="256" spans="1:53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94</v>
      </c>
      <c r="W256" s="42">
        <f>IFERROR(SUM(W251:W254),"0")</f>
        <v>96.600000000000009</v>
      </c>
      <c r="X256" s="41"/>
      <c r="Y256" s="65"/>
      <c r="Z256" s="65"/>
    </row>
    <row r="257" spans="1:53" ht="14.25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80</v>
      </c>
      <c r="W259" s="54">
        <f t="shared" si="15"/>
        <v>85.8</v>
      </c>
      <c r="X259" s="40">
        <f>IFERROR(IF(W259=0,"",ROUNDUP(W259/H259,0)*0.02175),"")</f>
        <v>0.23924999999999999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10.256410256410257</v>
      </c>
      <c r="W267" s="42">
        <f>IFERROR(W258/H258,"0")+IFERROR(W259/H259,"0")+IFERROR(W260/H260,"0")+IFERROR(W261/H261,"0")+IFERROR(W262/H262,"0")+IFERROR(W263/H263,"0")+IFERROR(W264/H264,"0")+IFERROR(W265/H265,"0")+IFERROR(W266/H266,"0")</f>
        <v>11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0.23924999999999999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80</v>
      </c>
      <c r="W268" s="42">
        <f>IFERROR(SUM(W258:W266),"0")</f>
        <v>85.8</v>
      </c>
      <c r="X268" s="41"/>
      <c r="Y268" s="65"/>
      <c r="Z268" s="65"/>
    </row>
    <row r="269" spans="1:53" ht="14.25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100</v>
      </c>
      <c r="W270" s="54">
        <f>IFERROR(IF(V270="",0,CEILING((V270/$H270),1)*$H270),"")</f>
        <v>100.80000000000001</v>
      </c>
      <c r="X270" s="40">
        <f>IFERROR(IF(W270=0,"",ROUNDUP(W270/H270,0)*0.02175),"")</f>
        <v>0.26100000000000001</v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760</v>
      </c>
      <c r="W271" s="54">
        <f>IFERROR(IF(V271="",0,CEILING((V271/$H271),1)*$H271),"")</f>
        <v>764.4</v>
      </c>
      <c r="X271" s="40">
        <f>IFERROR(IF(W271=0,"",ROUNDUP(W271/H271,0)*0.02175),"")</f>
        <v>2.1315</v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220</v>
      </c>
      <c r="W272" s="54">
        <f>IFERROR(IF(V272="",0,CEILING((V272/$H272),1)*$H272),"")</f>
        <v>226.8</v>
      </c>
      <c r="X272" s="40">
        <f>IFERROR(IF(W272=0,"",ROUNDUP(W272/H272,0)*0.02175),"")</f>
        <v>0.58724999999999994</v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135.53113553113553</v>
      </c>
      <c r="W273" s="42">
        <f>IFERROR(W270/H270,"0")+IFERROR(W271/H271,"0")+IFERROR(W272/H272,"0")</f>
        <v>137</v>
      </c>
      <c r="X273" s="42">
        <f>IFERROR(IF(X270="",0,X270),"0")+IFERROR(IF(X271="",0,X271),"0")+IFERROR(IF(X272="",0,X272),"0")</f>
        <v>2.9797500000000001</v>
      </c>
      <c r="Y273" s="65"/>
      <c r="Z273" s="65"/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1080</v>
      </c>
      <c r="W274" s="42">
        <f>IFERROR(SUM(W270:W272),"0")</f>
        <v>1092</v>
      </c>
      <c r="X274" s="41"/>
      <c r="Y274" s="65"/>
      <c r="Z274" s="65"/>
    </row>
    <row r="275" spans="1:53" ht="14.25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60</v>
      </c>
      <c r="W289" s="54">
        <f t="shared" ref="W289:W296" si="16">IFERROR(IF(V289="",0,CEILING((V289/$H289),1)*$H289),"")</f>
        <v>64.800000000000011</v>
      </c>
      <c r="X289" s="40">
        <f>IFERROR(IF(W289=0,"",ROUNDUP(W289/H289,0)*0.02175),"")</f>
        <v>0.1305</v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5.5555555555555554</v>
      </c>
      <c r="W297" s="42">
        <f>IFERROR(W289/H289,"0")+IFERROR(W290/H290,"0")+IFERROR(W291/H291,"0")+IFERROR(W292/H292,"0")+IFERROR(W293/H293,"0")+IFERROR(W294/H294,"0")+IFERROR(W295/H295,"0")+IFERROR(W296/H296,"0")</f>
        <v>6.0000000000000009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0.1305</v>
      </c>
      <c r="Y297" s="65"/>
      <c r="Z297" s="65"/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60</v>
      </c>
      <c r="W298" s="42">
        <f>IFERROR(SUM(W289:W296),"0")</f>
        <v>64.800000000000011</v>
      </c>
      <c r="X298" s="41"/>
      <c r="Y298" s="65"/>
      <c r="Z298" s="65"/>
    </row>
    <row r="299" spans="1:53" ht="14.25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70</v>
      </c>
      <c r="W300" s="54">
        <f>IFERROR(IF(V300="",0,CEILING((V300/$H300),1)*$H300),"")</f>
        <v>70.08</v>
      </c>
      <c r="X300" s="40">
        <f>IFERROR(IF(W300=0,"",ROUNDUP(W300/H300,0)*0.00753),"")</f>
        <v>0.12048</v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15.981735159817353</v>
      </c>
      <c r="W302" s="42">
        <f>IFERROR(W300/H300,"0")+IFERROR(W301/H301,"0")</f>
        <v>16</v>
      </c>
      <c r="X302" s="42">
        <f>IFERROR(IF(X300="",0,X300),"0")+IFERROR(IF(X301="",0,X301),"0")</f>
        <v>0.12048</v>
      </c>
      <c r="Y302" s="65"/>
      <c r="Z302" s="65"/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70</v>
      </c>
      <c r="W303" s="42">
        <f>IFERROR(SUM(W300:W301),"0")</f>
        <v>70.08</v>
      </c>
      <c r="X303" s="41"/>
      <c r="Y303" s="65"/>
      <c r="Z303" s="65"/>
    </row>
    <row r="304" spans="1:53" ht="16.5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90</v>
      </c>
      <c r="W310" s="54">
        <f>IFERROR(IF(V310="",0,CEILING((V310/$H310),1)*$H310),"")</f>
        <v>97.199999999999989</v>
      </c>
      <c r="X310" s="40">
        <f>IFERROR(IF(W310=0,"",ROUNDUP(W310/H310,0)*0.02175),"")</f>
        <v>0.26100000000000001</v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106</v>
      </c>
      <c r="W311" s="54">
        <f>IFERROR(IF(V311="",0,CEILING((V311/$H311),1)*$H311),"")</f>
        <v>107.10000000000001</v>
      </c>
      <c r="X311" s="40">
        <f>IFERROR(IF(W311=0,"",ROUNDUP(W311/H311,0)*0.00753),"")</f>
        <v>0.38403000000000004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112</v>
      </c>
      <c r="W312" s="54">
        <f>IFERROR(IF(V312="",0,CEILING((V312/$H312),1)*$H312),"")</f>
        <v>113.4</v>
      </c>
      <c r="X312" s="40">
        <f>IFERROR(IF(W312=0,"",ROUNDUP(W312/H312,0)*0.00753),"")</f>
        <v>0.40662000000000004</v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114.92063492063491</v>
      </c>
      <c r="W313" s="42">
        <f>IFERROR(W310/H310,"0")+IFERROR(W311/H311,"0")+IFERROR(W312/H312,"0")</f>
        <v>117</v>
      </c>
      <c r="X313" s="42">
        <f>IFERROR(IF(X310="",0,X310),"0")+IFERROR(IF(X311="",0,X311),"0")+IFERROR(IF(X312="",0,X312),"0")</f>
        <v>1.05165</v>
      </c>
      <c r="Y313" s="65"/>
      <c r="Z313" s="65"/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308</v>
      </c>
      <c r="W314" s="42">
        <f>IFERROR(SUM(W310:W312),"0")</f>
        <v>317.70000000000005</v>
      </c>
      <c r="X314" s="41"/>
      <c r="Y314" s="65"/>
      <c r="Z314" s="65"/>
    </row>
    <row r="315" spans="1:53" ht="14.25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0</v>
      </c>
      <c r="W326" s="54">
        <f t="shared" ref="W326:W333" si="17">IFERROR(IF(V326="",0,CEILING((V326/$H326),1)*$H326),"")</f>
        <v>0</v>
      </c>
      <c r="X326" s="40" t="str">
        <f>IFERROR(IF(W326=0,"",ROUNDUP(W326/H326,0)*0.02039),"")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900</v>
      </c>
      <c r="W328" s="54">
        <f t="shared" si="17"/>
        <v>900</v>
      </c>
      <c r="X328" s="40">
        <f>IFERROR(IF(W328=0,"",ROUNDUP(W328/H328,0)*0.02175),"")</f>
        <v>1.3049999999999999</v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2500</v>
      </c>
      <c r="W330" s="54">
        <f t="shared" si="17"/>
        <v>2505</v>
      </c>
      <c r="X330" s="40">
        <f>IFERROR(IF(W330=0,"",ROUNDUP(W330/H330,0)*0.02175),"")</f>
        <v>3.6322499999999995</v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226.66666666666666</v>
      </c>
      <c r="W334" s="42">
        <f>IFERROR(W326/H326,"0")+IFERROR(W327/H327,"0")+IFERROR(W328/H328,"0")+IFERROR(W329/H329,"0")+IFERROR(W330/H330,"0")+IFERROR(W331/H331,"0")+IFERROR(W332/H332,"0")+IFERROR(W333/H333,"0")</f>
        <v>227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4.9372499999999997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3400</v>
      </c>
      <c r="W335" s="42">
        <f>IFERROR(SUM(W326:W333),"0")</f>
        <v>3405</v>
      </c>
      <c r="X335" s="41"/>
      <c r="Y335" s="65"/>
      <c r="Z335" s="65"/>
    </row>
    <row r="336" spans="1:53" ht="14.25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1650</v>
      </c>
      <c r="W337" s="54">
        <f>IFERROR(IF(V337="",0,CEILING((V337/$H337),1)*$H337),"")</f>
        <v>1650</v>
      </c>
      <c r="X337" s="40">
        <f>IFERROR(IF(W337=0,"",ROUNDUP(W337/H337,0)*0.02175),"")</f>
        <v>2.3924999999999996</v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110</v>
      </c>
      <c r="W340" s="42">
        <f>IFERROR(W337/H337,"0")+IFERROR(W338/H338,"0")+IFERROR(W339/H339,"0")</f>
        <v>110</v>
      </c>
      <c r="X340" s="42">
        <f>IFERROR(IF(X337="",0,X337),"0")+IFERROR(IF(X338="",0,X338),"0")+IFERROR(IF(X339="",0,X339),"0")</f>
        <v>2.3924999999999996</v>
      </c>
      <c r="Y340" s="65"/>
      <c r="Z340" s="65"/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1650</v>
      </c>
      <c r="W341" s="42">
        <f>IFERROR(SUM(W337:W339),"0")</f>
        <v>1650</v>
      </c>
      <c r="X341" s="41"/>
      <c r="Y341" s="65"/>
      <c r="Z341" s="65"/>
    </row>
    <row r="342" spans="1:53" ht="14.25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1760</v>
      </c>
      <c r="W343" s="54">
        <f>IFERROR(IF(V343="",0,CEILING((V343/$H343),1)*$H343),"")</f>
        <v>1762.8</v>
      </c>
      <c r="X343" s="40">
        <f>IFERROR(IF(W343=0,"",ROUNDUP(W343/H343,0)*0.02175),"")</f>
        <v>4.9154999999999998</v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480</v>
      </c>
      <c r="W344" s="54">
        <f>IFERROR(IF(V344="",0,CEILING((V344/$H344),1)*$H344),"")</f>
        <v>483.59999999999997</v>
      </c>
      <c r="X344" s="40">
        <f>IFERROR(IF(W344=0,"",ROUNDUP(W344/H344,0)*0.02175),"")</f>
        <v>1.3484999999999998</v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287.17948717948718</v>
      </c>
      <c r="W345" s="42">
        <f>IFERROR(W343/H343,"0")+IFERROR(W344/H344,"0")</f>
        <v>288</v>
      </c>
      <c r="X345" s="42">
        <f>IFERROR(IF(X343="",0,X343),"0")+IFERROR(IF(X344="",0,X344),"0")</f>
        <v>6.2639999999999993</v>
      </c>
      <c r="Y345" s="65"/>
      <c r="Z345" s="65"/>
    </row>
    <row r="346" spans="1:53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2240</v>
      </c>
      <c r="W346" s="42">
        <f>IFERROR(SUM(W343:W344),"0")</f>
        <v>2246.4</v>
      </c>
      <c r="X346" s="41"/>
      <c r="Y346" s="65"/>
      <c r="Z346" s="65"/>
    </row>
    <row r="347" spans="1:53" ht="14.25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490</v>
      </c>
      <c r="W348" s="54">
        <f>IFERROR(IF(V348="",0,CEILING((V348/$H348),1)*$H348),"")</f>
        <v>491.4</v>
      </c>
      <c r="X348" s="40">
        <f>IFERROR(IF(W348=0,"",ROUNDUP(W348/H348,0)*0.02175),"")</f>
        <v>1.37025</v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62.820512820512825</v>
      </c>
      <c r="W349" s="42">
        <f>IFERROR(W348/H348,"0")</f>
        <v>63</v>
      </c>
      <c r="X349" s="42">
        <f>IFERROR(IF(X348="",0,X348),"0")</f>
        <v>1.37025</v>
      </c>
      <c r="Y349" s="65"/>
      <c r="Z349" s="65"/>
    </row>
    <row r="350" spans="1:53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490</v>
      </c>
      <c r="W350" s="42">
        <f>IFERROR(SUM(W348:W348),"0")</f>
        <v>491.4</v>
      </c>
      <c r="X350" s="41"/>
      <c r="Y350" s="65"/>
      <c r="Z350" s="65"/>
    </row>
    <row r="351" spans="1:53" ht="16.5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310</v>
      </c>
      <c r="W361" s="54">
        <f>IFERROR(IF(V361="",0,CEILING((V361/$H361),1)*$H361),"")</f>
        <v>310.98</v>
      </c>
      <c r="X361" s="40">
        <f>IFERROR(IF(W361=0,"",ROUNDUP(W361/H361,0)*0.00753),"")</f>
        <v>0.53463000000000005</v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70.776255707762559</v>
      </c>
      <c r="W363" s="42">
        <f>IFERROR(W361/H361,"0")+IFERROR(W362/H362,"0")</f>
        <v>71</v>
      </c>
      <c r="X363" s="42">
        <f>IFERROR(IF(X361="",0,X361),"0")+IFERROR(IF(X362="",0,X362),"0")</f>
        <v>0.53463000000000005</v>
      </c>
      <c r="Y363" s="65"/>
      <c r="Z363" s="65"/>
    </row>
    <row r="364" spans="1:53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310</v>
      </c>
      <c r="W364" s="42">
        <f>IFERROR(SUM(W361:W362),"0")</f>
        <v>310.98</v>
      </c>
      <c r="X364" s="41"/>
      <c r="Y364" s="65"/>
      <c r="Z364" s="65"/>
    </row>
    <row r="365" spans="1:53" ht="14.25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590</v>
      </c>
      <c r="W366" s="54">
        <f>IFERROR(IF(V366="",0,CEILING((V366/$H366),1)*$H366),"")</f>
        <v>592.79999999999995</v>
      </c>
      <c r="X366" s="40">
        <f>IFERROR(IF(W366=0,"",ROUNDUP(W366/H366,0)*0.02175),"")</f>
        <v>1.6529999999999998</v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75.641025641025649</v>
      </c>
      <c r="W370" s="42">
        <f>IFERROR(W366/H366,"0")+IFERROR(W367/H367,"0")+IFERROR(W368/H368,"0")+IFERROR(W369/H369,"0")</f>
        <v>76</v>
      </c>
      <c r="X370" s="42">
        <f>IFERROR(IF(X366="",0,X366),"0")+IFERROR(IF(X367="",0,X367),"0")+IFERROR(IF(X368="",0,X368),"0")+IFERROR(IF(X369="",0,X369),"0")</f>
        <v>1.6529999999999998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590</v>
      </c>
      <c r="W371" s="42">
        <f>IFERROR(SUM(W366:W369),"0")</f>
        <v>592.79999999999995</v>
      </c>
      <c r="X371" s="41"/>
      <c r="Y371" s="65"/>
      <c r="Z371" s="65"/>
    </row>
    <row r="372" spans="1:53" ht="14.25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130</v>
      </c>
      <c r="W373" s="54">
        <f>IFERROR(IF(V373="",0,CEILING((V373/$H373),1)*$H373),"")</f>
        <v>132.6</v>
      </c>
      <c r="X373" s="40">
        <f>IFERROR(IF(W373=0,"",ROUNDUP(W373/H373,0)*0.02175),"")</f>
        <v>0.36974999999999997</v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16.666666666666668</v>
      </c>
      <c r="W374" s="42">
        <f>IFERROR(W373/H373,"0")</f>
        <v>17</v>
      </c>
      <c r="X374" s="42">
        <f>IFERROR(IF(X373="",0,X373),"0")</f>
        <v>0.36974999999999997</v>
      </c>
      <c r="Y374" s="65"/>
      <c r="Z374" s="65"/>
    </row>
    <row r="375" spans="1:53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130</v>
      </c>
      <c r="W375" s="42">
        <f>IFERROR(SUM(W373:W373),"0")</f>
        <v>132.6</v>
      </c>
      <c r="X375" s="41"/>
      <c r="Y375" s="65"/>
      <c r="Z375" s="65"/>
    </row>
    <row r="376" spans="1:53" ht="27.75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270</v>
      </c>
      <c r="W384" s="54">
        <f t="shared" ref="W384:W396" si="18">IFERROR(IF(V384="",0,CEILING((V384/$H384),1)*$H384),"")</f>
        <v>273</v>
      </c>
      <c r="X384" s="40">
        <f>IFERROR(IF(W384=0,"",ROUNDUP(W384/H384,0)*0.00753),"")</f>
        <v>0.48945</v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4</v>
      </c>
      <c r="W386" s="54">
        <f t="shared" si="18"/>
        <v>4.2</v>
      </c>
      <c r="X386" s="40">
        <f>IFERROR(IF(W386=0,"",ROUNDUP(W386/H386,0)*0.00753),"")</f>
        <v>7.5300000000000002E-3</v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65.238095238095227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66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0.49697999999999998</v>
      </c>
      <c r="Y397" s="65"/>
      <c r="Z397" s="65"/>
    </row>
    <row r="398" spans="1:53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274</v>
      </c>
      <c r="W398" s="42">
        <f>IFERROR(SUM(W384:W396),"0")</f>
        <v>277.2</v>
      </c>
      <c r="X398" s="41"/>
      <c r="Y398" s="65"/>
      <c r="Z398" s="65"/>
    </row>
    <row r="399" spans="1:53" ht="14.25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15</v>
      </c>
      <c r="W400" s="54">
        <f>IFERROR(IF(V400="",0,CEILING((V400/$H400),1)*$H400),"")</f>
        <v>15.6</v>
      </c>
      <c r="X400" s="40">
        <f>IFERROR(IF(W400=0,"",ROUNDUP(W400/H400,0)*0.02175),"")</f>
        <v>4.3499999999999997E-2</v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1.9230769230769231</v>
      </c>
      <c r="W404" s="42">
        <f>IFERROR(W400/H400,"0")+IFERROR(W401/H401,"0")+IFERROR(W402/H402,"0")+IFERROR(W403/H403,"0")</f>
        <v>2</v>
      </c>
      <c r="X404" s="42">
        <f>IFERROR(IF(X400="",0,X400),"0")+IFERROR(IF(X401="",0,X401),"0")+IFERROR(IF(X402="",0,X402),"0")+IFERROR(IF(X403="",0,X403),"0")</f>
        <v>4.3499999999999997E-2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15</v>
      </c>
      <c r="W405" s="42">
        <f>IFERROR(SUM(W400:W403),"0")</f>
        <v>15.6</v>
      </c>
      <c r="X405" s="41"/>
      <c r="Y405" s="65"/>
      <c r="Z405" s="65"/>
    </row>
    <row r="406" spans="1:53" ht="14.25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50</v>
      </c>
      <c r="W407" s="54">
        <f>IFERROR(IF(V407="",0,CEILING((V407/$H407),1)*$H407),"")</f>
        <v>52</v>
      </c>
      <c r="X407" s="40">
        <f>IFERROR(IF(W407=0,"",ROUNDUP(W407/H407,0)*0.01196),"")</f>
        <v>0.15548000000000001</v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12.5</v>
      </c>
      <c r="W408" s="42">
        <f>IFERROR(W407/H407,"0")</f>
        <v>13</v>
      </c>
      <c r="X408" s="42">
        <f>IFERROR(IF(X407="",0,X407),"0")</f>
        <v>0.15548000000000001</v>
      </c>
      <c r="Y408" s="65"/>
      <c r="Z408" s="65"/>
    </row>
    <row r="409" spans="1:53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50</v>
      </c>
      <c r="W409" s="42">
        <f>IFERROR(SUM(W407:W407),"0")</f>
        <v>52</v>
      </c>
      <c r="X409" s="41"/>
      <c r="Y409" s="65"/>
      <c r="Z409" s="65"/>
    </row>
    <row r="410" spans="1:53" ht="14.25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60</v>
      </c>
      <c r="W418" s="54">
        <f>IFERROR(IF(V418="",0,CEILING((V418/$H418),1)*$H418),"")</f>
        <v>62.400000000000006</v>
      </c>
      <c r="X418" s="40">
        <f>IFERROR(IF(W418=0,"",ROUNDUP(W418/H418,0)*0.01196),"")</f>
        <v>0.14352000000000001</v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11.538461538461538</v>
      </c>
      <c r="W420" s="42">
        <f>IFERROR(W418/H418,"0")+IFERROR(W419/H419,"0")</f>
        <v>12</v>
      </c>
      <c r="X420" s="42">
        <f>IFERROR(IF(X418="",0,X418),"0")+IFERROR(IF(X419="",0,X419),"0")</f>
        <v>0.14352000000000001</v>
      </c>
      <c r="Y420" s="65"/>
      <c r="Z420" s="65"/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60</v>
      </c>
      <c r="W421" s="42">
        <f>IFERROR(SUM(W418:W419),"0")</f>
        <v>62.400000000000006</v>
      </c>
      <c r="X421" s="41"/>
      <c r="Y421" s="65"/>
      <c r="Z421" s="65"/>
    </row>
    <row r="422" spans="1:53" ht="14.25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400</v>
      </c>
      <c r="W423" s="54">
        <f t="shared" ref="W423:W429" si="20">IFERROR(IF(V423="",0,CEILING((V423/$H423),1)*$H423),"")</f>
        <v>403.20000000000005</v>
      </c>
      <c r="X423" s="40">
        <f>IFERROR(IF(W423=0,"",ROUNDUP(W423/H423,0)*0.00753),"")</f>
        <v>0.72287999999999997</v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95.238095238095241</v>
      </c>
      <c r="W430" s="42">
        <f>IFERROR(W423/H423,"0")+IFERROR(W424/H424,"0")+IFERROR(W425/H425,"0")+IFERROR(W426/H426,"0")+IFERROR(W427/H427,"0")+IFERROR(W428/H428,"0")+IFERROR(W429/H429,"0")</f>
        <v>96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0.72287999999999997</v>
      </c>
      <c r="Y430" s="65"/>
      <c r="Z430" s="65"/>
    </row>
    <row r="431" spans="1:53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400</v>
      </c>
      <c r="W431" s="42">
        <f>IFERROR(SUM(W423:W429),"0")</f>
        <v>403.20000000000005</v>
      </c>
      <c r="X431" s="41"/>
      <c r="Y431" s="65"/>
      <c r="Z431" s="65"/>
    </row>
    <row r="432" spans="1:53" ht="14.25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640</v>
      </c>
      <c r="W449" s="54">
        <f t="shared" si="21"/>
        <v>644.16000000000008</v>
      </c>
      <c r="X449" s="40">
        <f t="shared" si="22"/>
        <v>1.45912</v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450</v>
      </c>
      <c r="W452" s="54">
        <f t="shared" si="21"/>
        <v>454.08000000000004</v>
      </c>
      <c r="X452" s="40">
        <f t="shared" si="22"/>
        <v>1.0285599999999999</v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9</v>
      </c>
      <c r="W457" s="54">
        <f t="shared" si="21"/>
        <v>9.6</v>
      </c>
      <c r="X457" s="40">
        <f>IFERROR(IF(W457=0,"",ROUNDUP(W457/H457,0)*0.00753),"")</f>
        <v>3.0120000000000001E-2</v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210.18939393939394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212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2.5178000000000003</v>
      </c>
      <c r="Y459" s="65"/>
      <c r="Z459" s="65"/>
    </row>
    <row r="460" spans="1:53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1099</v>
      </c>
      <c r="W460" s="42">
        <f>IFERROR(SUM(W448:W458),"0")</f>
        <v>1107.8400000000001</v>
      </c>
      <c r="X460" s="41"/>
      <c r="Y460" s="65"/>
      <c r="Z460" s="65"/>
    </row>
    <row r="461" spans="1:53" ht="14.25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360</v>
      </c>
      <c r="W462" s="54">
        <f>IFERROR(IF(V462="",0,CEILING((V462/$H462),1)*$H462),"")</f>
        <v>364.32</v>
      </c>
      <c r="X462" s="40">
        <f>IFERROR(IF(W462=0,"",ROUNDUP(W462/H462,0)*0.01196),"")</f>
        <v>0.82523999999999997</v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68.181818181818173</v>
      </c>
      <c r="W464" s="42">
        <f>IFERROR(W462/H462,"0")+IFERROR(W463/H463,"0")</f>
        <v>69</v>
      </c>
      <c r="X464" s="42">
        <f>IFERROR(IF(X462="",0,X462),"0")+IFERROR(IF(X463="",0,X463),"0")</f>
        <v>0.82523999999999997</v>
      </c>
      <c r="Y464" s="65"/>
      <c r="Z464" s="65"/>
    </row>
    <row r="465" spans="1:53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360</v>
      </c>
      <c r="W465" s="42">
        <f>IFERROR(SUM(W462:W463),"0")</f>
        <v>364.32</v>
      </c>
      <c r="X465" s="41"/>
      <c r="Y465" s="65"/>
      <c r="Z465" s="65"/>
    </row>
    <row r="466" spans="1:53" ht="14.25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265</v>
      </c>
      <c r="W467" s="54">
        <f t="shared" ref="W467:W472" si="23">IFERROR(IF(V467="",0,CEILING((V467/$H467),1)*$H467),"")</f>
        <v>269.28000000000003</v>
      </c>
      <c r="X467" s="40">
        <f>IFERROR(IF(W467=0,"",ROUNDUP(W467/H467,0)*0.01196),"")</f>
        <v>0.60996000000000006</v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5</v>
      </c>
      <c r="W468" s="54">
        <f t="shared" si="23"/>
        <v>5.28</v>
      </c>
      <c r="X468" s="40">
        <f>IFERROR(IF(W468=0,"",ROUNDUP(W468/H468,0)*0.01196),"")</f>
        <v>1.196E-2</v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225</v>
      </c>
      <c r="W469" s="54">
        <f t="shared" si="23"/>
        <v>227.04000000000002</v>
      </c>
      <c r="X469" s="40">
        <f>IFERROR(IF(W469=0,"",ROUNDUP(W469/H469,0)*0.01196),"")</f>
        <v>0.51427999999999996</v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93.75</v>
      </c>
      <c r="W473" s="42">
        <f>IFERROR(W467/H467,"0")+IFERROR(W468/H468,"0")+IFERROR(W469/H469,"0")+IFERROR(W470/H470,"0")+IFERROR(W471/H471,"0")+IFERROR(W472/H472,"0")</f>
        <v>95</v>
      </c>
      <c r="X473" s="42">
        <f>IFERROR(IF(X467="",0,X467),"0")+IFERROR(IF(X468="",0,X468),"0")+IFERROR(IF(X469="",0,X469),"0")+IFERROR(IF(X470="",0,X470),"0")+IFERROR(IF(X471="",0,X471),"0")+IFERROR(IF(X472="",0,X472),"0")</f>
        <v>1.1362000000000001</v>
      </c>
      <c r="Y473" s="65"/>
      <c r="Z473" s="65"/>
    </row>
    <row r="474" spans="1:53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495</v>
      </c>
      <c r="W474" s="42">
        <f>IFERROR(SUM(W467:W472),"0")</f>
        <v>501.6</v>
      </c>
      <c r="X474" s="41"/>
      <c r="Y474" s="65"/>
      <c r="Z474" s="65"/>
    </row>
    <row r="475" spans="1:53" ht="14.25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320</v>
      </c>
      <c r="W490" s="54">
        <f>IFERROR(IF(V490="",0,CEILING((V490/$H490),1)*$H490),"")</f>
        <v>324</v>
      </c>
      <c r="X490" s="40">
        <f>IFERROR(IF(W490=0,"",ROUNDUP(W490/H490,0)*0.02175),"")</f>
        <v>0.58724999999999994</v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26.666666666666668</v>
      </c>
      <c r="W493" s="42">
        <f>IFERROR(W488/H488,"0")+IFERROR(W489/H489,"0")+IFERROR(W490/H490,"0")+IFERROR(W491/H491,"0")+IFERROR(W492/H492,"0")</f>
        <v>27</v>
      </c>
      <c r="X493" s="42">
        <f>IFERROR(IF(X488="",0,X488),"0")+IFERROR(IF(X489="",0,X489),"0")+IFERROR(IF(X490="",0,X490),"0")+IFERROR(IF(X491="",0,X491),"0")+IFERROR(IF(X492="",0,X492),"0")</f>
        <v>0.58724999999999994</v>
      </c>
      <c r="Y493" s="65"/>
      <c r="Z493" s="65"/>
    </row>
    <row r="494" spans="1:53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320</v>
      </c>
      <c r="W494" s="42">
        <f>IFERROR(SUM(W488:W492),"0")</f>
        <v>324</v>
      </c>
      <c r="X494" s="41"/>
      <c r="Y494" s="65"/>
      <c r="Z494" s="65"/>
    </row>
    <row r="495" spans="1:53" ht="14.25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150</v>
      </c>
      <c r="W502" s="54">
        <f>IFERROR(IF(V502="",0,CEILING((V502/$H502),1)*$H502),"")</f>
        <v>151.20000000000002</v>
      </c>
      <c r="X502" s="40">
        <f>IFERROR(IF(W502=0,"",ROUNDUP(W502/H502,0)*0.00753),"")</f>
        <v>0.27107999999999999</v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110</v>
      </c>
      <c r="W503" s="54">
        <f>IFERROR(IF(V503="",0,CEILING((V503/$H503),1)*$H503),"")</f>
        <v>113.4</v>
      </c>
      <c r="X503" s="40">
        <f>IFERROR(IF(W503=0,"",ROUNDUP(W503/H503,0)*0.00753),"")</f>
        <v>0.20331000000000002</v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61.904761904761905</v>
      </c>
      <c r="W506" s="42">
        <f>IFERROR(W502/H502,"0")+IFERROR(W503/H503,"0")+IFERROR(W504/H504,"0")+IFERROR(W505/H505,"0")</f>
        <v>63</v>
      </c>
      <c r="X506" s="42">
        <f>IFERROR(IF(X502="",0,X502),"0")+IFERROR(IF(X503="",0,X503),"0")+IFERROR(IF(X504="",0,X504),"0")+IFERROR(IF(X505="",0,X505),"0")</f>
        <v>0.47438999999999998</v>
      </c>
      <c r="Y506" s="65"/>
      <c r="Z506" s="65"/>
    </row>
    <row r="507" spans="1:53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260</v>
      </c>
      <c r="W507" s="42">
        <f>IFERROR(SUM(W502:W505),"0")</f>
        <v>264.60000000000002</v>
      </c>
      <c r="X507" s="41"/>
      <c r="Y507" s="65"/>
      <c r="Z507" s="65"/>
    </row>
    <row r="508" spans="1:53" ht="14.25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30</v>
      </c>
      <c r="W510" s="54">
        <f>IFERROR(IF(V510="",0,CEILING((V510/$H510),1)*$H510),"")</f>
        <v>31.2</v>
      </c>
      <c r="X510" s="40">
        <f>IFERROR(IF(W510=0,"",ROUNDUP(W510/H510,0)*0.02175),"")</f>
        <v>8.6999999999999994E-2</v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3.8461538461538463</v>
      </c>
      <c r="W514" s="42">
        <f>IFERROR(W509/H509,"0")+IFERROR(W510/H510,"0")+IFERROR(W511/H511,"0")+IFERROR(W512/H512,"0")+IFERROR(W513/H513,"0")</f>
        <v>4</v>
      </c>
      <c r="X514" s="42">
        <f>IFERROR(IF(X509="",0,X509),"0")+IFERROR(IF(X510="",0,X510),"0")+IFERROR(IF(X511="",0,X511),"0")+IFERROR(IF(X512="",0,X512),"0")+IFERROR(IF(X513="",0,X513),"0")</f>
        <v>8.6999999999999994E-2</v>
      </c>
      <c r="Y514" s="65"/>
      <c r="Z514" s="65"/>
    </row>
    <row r="515" spans="1:53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30</v>
      </c>
      <c r="W515" s="42">
        <f>IFERROR(SUM(W509:W513),"0")</f>
        <v>31.2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17990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18150.219999999998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19005.906655523217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19176.694000000003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33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34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19830.906655523217</v>
      </c>
      <c r="W519" s="42">
        <f>GrossWeightTotalR+PalletQtyTotalR*25</f>
        <v>20026.694000000003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2628.9018008677122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2657</v>
      </c>
      <c r="X520" s="41"/>
      <c r="Y520" s="65"/>
      <c r="Z520" s="65"/>
    </row>
    <row r="521" spans="1:53" ht="14.25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38.891900000000007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27.000000000000004</v>
      </c>
      <c r="D526" s="51">
        <f>IFERROR(W55*1,"0")+IFERROR(W56*1,"0")+IFERROR(W57*1,"0")+IFERROR(W58*1,"0")</f>
        <v>33.299999999999997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371.70000000000005</v>
      </c>
      <c r="F526" s="51">
        <f>IFERROR(W130*1,"0")+IFERROR(W131*1,"0")+IFERROR(W132*1,"0")+IFERROR(W133*1,"0")</f>
        <v>135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298.20000000000005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3314.1000000000008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1285.2</v>
      </c>
      <c r="N526" s="51">
        <f>IFERROR(W289*1,"0")+IFERROR(W290*1,"0")+IFERROR(W291*1,"0")+IFERROR(W292*1,"0")+IFERROR(W293*1,"0")+IFERROR(W294*1,"0")+IFERROR(W295*1,"0")+IFERROR(W296*1,"0")+IFERROR(W300*1,"0")+IFERROR(W301*1,"0")</f>
        <v>134.88</v>
      </c>
      <c r="O526" s="51">
        <f>IFERROR(W306*1,"0")+IFERROR(W310*1,"0")+IFERROR(W311*1,"0")+IFERROR(W312*1,"0")+IFERROR(W316*1,"0")+IFERROR(W320*1,"0")</f>
        <v>317.70000000000005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7792.8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1036.3799999999999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344.8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465.6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1973.76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619.80000000000007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2024-04-02T07:45:03Z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