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4 Пушкарный\"/>
    </mc:Choice>
  </mc:AlternateContent>
  <xr:revisionPtr revIDLastSave="0" documentId="13_ncr:1_{6DE10ED7-05B5-4C72-9F2A-DFC3981C0C5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X496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N467" i="2"/>
  <c r="V465" i="2"/>
  <c r="V464" i="2"/>
  <c r="W463" i="2"/>
  <c r="X463" i="2" s="1"/>
  <c r="N463" i="2"/>
  <c r="W462" i="2"/>
  <c r="W464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W374" i="2" s="1"/>
  <c r="N373" i="2"/>
  <c r="V371" i="2"/>
  <c r="V370" i="2"/>
  <c r="W369" i="2"/>
  <c r="X369" i="2" s="1"/>
  <c r="N369" i="2"/>
  <c r="X368" i="2"/>
  <c r="W368" i="2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X312" i="2"/>
  <c r="W312" i="2"/>
  <c r="N312" i="2"/>
  <c r="W311" i="2"/>
  <c r="X311" i="2" s="1"/>
  <c r="N311" i="2"/>
  <c r="W310" i="2"/>
  <c r="X310" i="2" s="1"/>
  <c r="N310" i="2"/>
  <c r="V308" i="2"/>
  <c r="V307" i="2"/>
  <c r="W306" i="2"/>
  <c r="W308" i="2" s="1"/>
  <c r="N306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X242" i="2"/>
  <c r="W242" i="2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6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W148" i="2"/>
  <c r="X148" i="2" s="1"/>
  <c r="N148" i="2"/>
  <c r="W147" i="2"/>
  <c r="X147" i="2" s="1"/>
  <c r="N147" i="2"/>
  <c r="W146" i="2"/>
  <c r="X146" i="2" s="1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X130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X105" i="2" s="1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X87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X63" i="2" s="1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C526" i="2" s="1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W37" i="2" l="1"/>
  <c r="W126" i="2"/>
  <c r="W345" i="2"/>
  <c r="D526" i="2"/>
  <c r="W245" i="2"/>
  <c r="X279" i="2"/>
  <c r="W493" i="2"/>
  <c r="W321" i="2"/>
  <c r="W349" i="2"/>
  <c r="W363" i="2"/>
  <c r="W370" i="2"/>
  <c r="X499" i="2"/>
  <c r="W41" i="2"/>
  <c r="W225" i="2"/>
  <c r="X247" i="2"/>
  <c r="X248" i="2" s="1"/>
  <c r="W248" i="2"/>
  <c r="W286" i="2"/>
  <c r="P526" i="2"/>
  <c r="Q526" i="2"/>
  <c r="R526" i="2"/>
  <c r="T526" i="2"/>
  <c r="W500" i="2"/>
  <c r="W167" i="2"/>
  <c r="X473" i="2"/>
  <c r="W507" i="2"/>
  <c r="W518" i="2"/>
  <c r="W44" i="2"/>
  <c r="W51" i="2"/>
  <c r="X55" i="2"/>
  <c r="X59" i="2" s="1"/>
  <c r="X196" i="2"/>
  <c r="X200" i="2" s="1"/>
  <c r="X213" i="2"/>
  <c r="X214" i="2" s="1"/>
  <c r="L526" i="2"/>
  <c r="W224" i="2"/>
  <c r="W255" i="2"/>
  <c r="X270" i="2"/>
  <c r="W298" i="2"/>
  <c r="X306" i="2"/>
  <c r="X307" i="2" s="1"/>
  <c r="X326" i="2"/>
  <c r="X334" i="2" s="1"/>
  <c r="W359" i="2"/>
  <c r="W381" i="2"/>
  <c r="X438" i="2"/>
  <c r="X439" i="2" s="1"/>
  <c r="X448" i="2"/>
  <c r="X459" i="2" s="1"/>
  <c r="X482" i="2"/>
  <c r="X483" i="2" s="1"/>
  <c r="W484" i="2"/>
  <c r="X506" i="2"/>
  <c r="X32" i="2"/>
  <c r="X91" i="2"/>
  <c r="W346" i="2"/>
  <c r="V520" i="2"/>
  <c r="W32" i="2"/>
  <c r="W84" i="2"/>
  <c r="W117" i="2"/>
  <c r="W161" i="2"/>
  <c r="X164" i="2"/>
  <c r="X166" i="2" s="1"/>
  <c r="W174" i="2"/>
  <c r="W193" i="2"/>
  <c r="X218" i="2"/>
  <c r="X251" i="2"/>
  <c r="X255" i="2" s="1"/>
  <c r="W267" i="2"/>
  <c r="W285" i="2"/>
  <c r="W297" i="2"/>
  <c r="W303" i="2"/>
  <c r="W314" i="2"/>
  <c r="W313" i="2"/>
  <c r="X320" i="2"/>
  <c r="X321" i="2" s="1"/>
  <c r="X343" i="2"/>
  <c r="X345" i="2" s="1"/>
  <c r="W350" i="2"/>
  <c r="X355" i="2"/>
  <c r="W375" i="2"/>
  <c r="W405" i="2"/>
  <c r="W408" i="2"/>
  <c r="X414" i="2"/>
  <c r="S526" i="2"/>
  <c r="W431" i="2"/>
  <c r="X435" i="2"/>
  <c r="U526" i="2"/>
  <c r="W494" i="2"/>
  <c r="W499" i="2"/>
  <c r="W506" i="2"/>
  <c r="W515" i="2"/>
  <c r="V519" i="2"/>
  <c r="X210" i="2"/>
  <c r="X285" i="2"/>
  <c r="X404" i="2"/>
  <c r="W409" i="2"/>
  <c r="V516" i="2"/>
  <c r="E526" i="2"/>
  <c r="W91" i="2"/>
  <c r="W102" i="2"/>
  <c r="W116" i="2"/>
  <c r="F526" i="2"/>
  <c r="H526" i="2"/>
  <c r="W214" i="2"/>
  <c r="W307" i="2"/>
  <c r="X370" i="2"/>
  <c r="W404" i="2"/>
  <c r="X420" i="2"/>
  <c r="X479" i="2"/>
  <c r="F10" i="2"/>
  <c r="X134" i="2"/>
  <c r="X397" i="2"/>
  <c r="X340" i="2"/>
  <c r="X84" i="2"/>
  <c r="X155" i="2"/>
  <c r="X273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W519" i="2" l="1"/>
  <c r="X521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<sst xmlns="http://schemas.openxmlformats.org/spreadsheetml/2006/main" count="3428" uniqueCount="755">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</sst>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4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45383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9980</v>
      </c>
      <c r="W259" s="54">
        <f t="shared" si="15"/>
        <v>9984</v>
      </c>
      <c r="X259" s="40">
        <f>IFERROR(IF(W259=0,"",ROUNDUP(W259/H259,0)*0.02175),"")</f>
        <v>27.839999999999996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1279.4871794871794</v>
      </c>
      <c r="W267" s="42">
        <f>IFERROR(W258/H258,"0")+IFERROR(W259/H259,"0")+IFERROR(W260/H260,"0")+IFERROR(W261/H261,"0")+IFERROR(W262/H262,"0")+IFERROR(W263/H263,"0")+IFERROR(W264/H264,"0")+IFERROR(W265/H265,"0")+IFERROR(W266/H266,"0")</f>
        <v>1280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27.839999999999996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9980</v>
      </c>
      <c r="W268" s="42">
        <f>IFERROR(SUM(W258:W266),"0")</f>
        <v>9984</v>
      </c>
      <c r="X268" s="41"/>
      <c r="Y268" s="65"/>
      <c r="Z268" s="65"/>
    </row>
    <row r="269" spans="1:53" ht="14.25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4990</v>
      </c>
      <c r="W326" s="54">
        <f t="shared" ref="W326:W333" si="17">IFERROR(IF(V326="",0,CEILING((V326/$H326),1)*$H326),"")</f>
        <v>4995</v>
      </c>
      <c r="X326" s="40">
        <f>IFERROR(IF(W326=0,"",ROUNDUP(W326/H326,0)*0.02039),"")</f>
        <v>6.7898699999999996</v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0</v>
      </c>
      <c r="W330" s="54">
        <f t="shared" si="17"/>
        <v>0</v>
      </c>
      <c r="X330" s="40" t="str">
        <f>IFERROR(IF(W330=0,"",ROUNDUP(W330/H330,0)*0.02175),"")</f>
        <v/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332.66666666666669</v>
      </c>
      <c r="W334" s="42">
        <f>IFERROR(W326/H326,"0")+IFERROR(W327/H327,"0")+IFERROR(W328/H328,"0")+IFERROR(W329/H329,"0")+IFERROR(W330/H330,"0")+IFERROR(W331/H331,"0")+IFERROR(W332/H332,"0")+IFERROR(W333/H333,"0")</f>
        <v>333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6.7898699999999996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4990</v>
      </c>
      <c r="W335" s="42">
        <f>IFERROR(SUM(W326:W333),"0")</f>
        <v>4995</v>
      </c>
      <c r="X335" s="41"/>
      <c r="Y335" s="65"/>
      <c r="Z335" s="65"/>
    </row>
    <row r="336" spans="1:53" ht="14.25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3000</v>
      </c>
      <c r="W337" s="54">
        <f>IFERROR(IF(V337="",0,CEILING((V337/$H337),1)*$H337),"")</f>
        <v>3000</v>
      </c>
      <c r="X337" s="40">
        <f>IFERROR(IF(W337=0,"",ROUNDUP(W337/H337,0)*0.02175),"")</f>
        <v>4.3499999999999996</v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200</v>
      </c>
      <c r="W340" s="42">
        <f>IFERROR(W337/H337,"0")+IFERROR(W338/H338,"0")+IFERROR(W339/H339,"0")</f>
        <v>200</v>
      </c>
      <c r="X340" s="42">
        <f>IFERROR(IF(X337="",0,X337),"0")+IFERROR(IF(X338="",0,X338),"0")+IFERROR(IF(X339="",0,X339),"0")</f>
        <v>4.3499999999999996</v>
      </c>
      <c r="Y340" s="65"/>
      <c r="Z340" s="65"/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3000</v>
      </c>
      <c r="W341" s="42">
        <f>IFERROR(SUM(W337:W339),"0")</f>
        <v>3000</v>
      </c>
      <c r="X341" s="41"/>
      <c r="Y341" s="65"/>
      <c r="Z341" s="65"/>
    </row>
    <row r="342" spans="1:53" ht="14.25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17970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17979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18939.633846153847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18949.080000000002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34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34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19789.633846153847</v>
      </c>
      <c r="W519" s="42">
        <f>GrossWeightTotalR+PalletQtyTotalR*25</f>
        <v>19799.080000000002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1812.1538461538462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1813</v>
      </c>
      <c r="X520" s="41"/>
      <c r="Y520" s="65"/>
      <c r="Z520" s="65"/>
    </row>
    <row r="521" spans="1:53" ht="14.25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38.979869999999998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9984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7995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2024-04-02T08:06:04Z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