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0D4A87-B4D7-4AAD-AC71-A504CEB72B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W499" i="1"/>
  <c r="W504" i="1" s="1"/>
  <c r="V497" i="1"/>
  <c r="V496" i="1"/>
  <c r="W495" i="1"/>
  <c r="X495" i="1" s="1"/>
  <c r="W494" i="1"/>
  <c r="X494" i="1" s="1"/>
  <c r="W493" i="1"/>
  <c r="V491" i="1"/>
  <c r="V490" i="1"/>
  <c r="W489" i="1"/>
  <c r="X489" i="1" s="1"/>
  <c r="W488" i="1"/>
  <c r="X488" i="1" s="1"/>
  <c r="W487" i="1"/>
  <c r="X486" i="1"/>
  <c r="W486" i="1"/>
  <c r="X485" i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X86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90" i="1" l="1"/>
  <c r="X417" i="1"/>
  <c r="X503" i="1"/>
  <c r="X32" i="1"/>
  <c r="W197" i="1"/>
  <c r="X404" i="1"/>
  <c r="X405" i="1" s="1"/>
  <c r="W405" i="1"/>
  <c r="W490" i="1"/>
  <c r="X487" i="1"/>
  <c r="X131" i="1"/>
  <c r="V516" i="1"/>
  <c r="X355" i="1"/>
  <c r="X113" i="1"/>
  <c r="X337" i="1"/>
  <c r="X360" i="1"/>
  <c r="W476" i="1"/>
  <c r="X490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<sst xmlns="http://schemas.openxmlformats.org/spreadsheetml/2006/main" count="2205" uniqueCount="742">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</sst>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480</v>
      </c>
      <c r="W55" s="346">
        <f>IFERROR(IF(V55="",0,CEILING((V55/$H55),1)*$H55),"")</f>
        <v>486.00000000000006</v>
      </c>
      <c r="X55" s="36">
        <f>IFERROR(IF(W55=0,"",ROUNDUP(W55/H55,0)*0.02175),"")</f>
        <v>0.9787499999999999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44.444444444444443</v>
      </c>
      <c r="W59" s="347">
        <f>IFERROR(W55/H55,"0")+IFERROR(W56/H56,"0")+IFERROR(W57/H57,"0")+IFERROR(W58/H58,"0")</f>
        <v>45</v>
      </c>
      <c r="X59" s="347">
        <f>IFERROR(IF(X55="",0,X55),"0")+IFERROR(IF(X56="",0,X56),"0")+IFERROR(IF(X57="",0,X57),"0")+IFERROR(IF(X58="",0,X58),"0")</f>
        <v>0.9787499999999999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480</v>
      </c>
      <c r="W60" s="347">
        <f>IFERROR(SUM(W55:W58),"0")</f>
        <v>486.00000000000006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60</v>
      </c>
      <c r="W63" s="346">
        <f t="shared" ref="W63:W82" si="2">IFERROR(IF(V63="",0,CEILING((V63/$H63),1)*$H63),"")</f>
        <v>67.199999999999989</v>
      </c>
      <c r="X63" s="36">
        <f t="shared" ref="X63:X69" si="3">IFERROR(IF(W63=0,"",ROUNDUP(W63/H63,0)*0.02175),"")</f>
        <v>0.1305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770</v>
      </c>
      <c r="W65" s="346">
        <f t="shared" si="2"/>
        <v>772.8</v>
      </c>
      <c r="X65" s="36">
        <f t="shared" si="3"/>
        <v>1.5007499999999998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74.107142857142861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75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1.6312499999999999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830</v>
      </c>
      <c r="W84" s="347">
        <f>IFERROR(SUM(W63:W82),"0")</f>
        <v>840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580</v>
      </c>
      <c r="W105" s="346">
        <f t="shared" si="6"/>
        <v>588</v>
      </c>
      <c r="X105" s="36">
        <f>IFERROR(IF(W105=0,"",ROUNDUP(W105/H105,0)*0.02175),"")</f>
        <v>1.5225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220</v>
      </c>
      <c r="W108" s="346">
        <f t="shared" si="6"/>
        <v>221.4</v>
      </c>
      <c r="X108" s="36">
        <f>IFERROR(IF(W108=0,"",ROUNDUP(W108/H108,0)*0.00753),"")</f>
        <v>0.61746000000000001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150.52910052910053</v>
      </c>
      <c r="W113" s="347">
        <f>IFERROR(W104/H104,"0")+IFERROR(W105/H105,"0")+IFERROR(W106/H106,"0")+IFERROR(W107/H107,"0")+IFERROR(W108/H108,"0")+IFERROR(W109/H109,"0")+IFERROR(W110/H110,"0")+IFERROR(W111/H111,"0")+IFERROR(W112/H112,"0")</f>
        <v>152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2.1399599999999999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800</v>
      </c>
      <c r="W114" s="347">
        <f>IFERROR(SUM(W104:W112),"0")</f>
        <v>809.4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1450</v>
      </c>
      <c r="W127" s="346">
        <f>IFERROR(IF(V127="",0,CEILING((V127/$H127),1)*$H127),"")</f>
        <v>1453.2</v>
      </c>
      <c r="X127" s="36">
        <f>IFERROR(IF(W127=0,"",ROUNDUP(W127/H127,0)*0.02175),"")</f>
        <v>3.7627499999999996</v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380</v>
      </c>
      <c r="W130" s="346">
        <f>IFERROR(IF(V130="",0,CEILING((V130/$H130),1)*$H130),"")</f>
        <v>380.70000000000005</v>
      </c>
      <c r="X130" s="36">
        <f>IFERROR(IF(W130=0,"",ROUNDUP(W130/H130,0)*0.00753),"")</f>
        <v>1.0617300000000001</v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313.35978835978835</v>
      </c>
      <c r="W131" s="347">
        <f>IFERROR(W127/H127,"0")+IFERROR(W128/H128,"0")+IFERROR(W129/H129,"0")+IFERROR(W130/H130,"0")</f>
        <v>314</v>
      </c>
      <c r="X131" s="347">
        <f>IFERROR(IF(X127="",0,X127),"0")+IFERROR(IF(X128="",0,X128),"0")+IFERROR(IF(X129="",0,X129),"0")+IFERROR(IF(X130="",0,X130),"0")</f>
        <v>4.8244799999999994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1830</v>
      </c>
      <c r="W132" s="347">
        <f>IFERROR(SUM(W127:W130),"0")</f>
        <v>1833.9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120</v>
      </c>
      <c r="W177" s="346">
        <f t="shared" si="9"/>
        <v>124.8</v>
      </c>
      <c r="X177" s="36">
        <f>IFERROR(IF(W177=0,"",ROUNDUP(W177/H177,0)*0.02175),"")</f>
        <v>0.34799999999999998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60</v>
      </c>
      <c r="W179" s="346">
        <f t="shared" si="9"/>
        <v>60</v>
      </c>
      <c r="X179" s="36">
        <f>IFERROR(IF(W179=0,"",ROUNDUP(W179/H179,0)*0.00753),"")</f>
        <v>0.18825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480</v>
      </c>
      <c r="W185" s="346">
        <f t="shared" si="9"/>
        <v>480</v>
      </c>
      <c r="X185" s="36">
        <f t="shared" si="10"/>
        <v>1.506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300</v>
      </c>
      <c r="W186" s="346">
        <f t="shared" si="9"/>
        <v>300</v>
      </c>
      <c r="X186" s="36">
        <f t="shared" si="10"/>
        <v>0.94125000000000003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365.38461538461536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366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2.9835000000000003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960</v>
      </c>
      <c r="W191" s="347">
        <f>IFERROR(SUM(W173:W189),"0")</f>
        <v>964.8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50</v>
      </c>
      <c r="W248" s="346">
        <f>IFERROR(IF(V248="",0,CEILING((V248/$H248),1)*$H248),"")</f>
        <v>50.400000000000006</v>
      </c>
      <c r="X248" s="36">
        <f>IFERROR(IF(W248=0,"",ROUNDUP(W248/H248,0)*0.00753),"")</f>
        <v>9.0359999999999996E-2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100</v>
      </c>
      <c r="W249" s="346">
        <f>IFERROR(IF(V249="",0,CEILING((V249/$H249),1)*$H249),"")</f>
        <v>100.80000000000001</v>
      </c>
      <c r="X249" s="36">
        <f>IFERROR(IF(W249=0,"",ROUNDUP(W249/H249,0)*0.00753),"")</f>
        <v>0.18071999999999999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35</v>
      </c>
      <c r="W250" s="346">
        <f>IFERROR(IF(V250="",0,CEILING((V250/$H250),1)*$H250),"")</f>
        <v>35.700000000000003</v>
      </c>
      <c r="X250" s="36">
        <f>IFERROR(IF(W250=0,"",ROUNDUP(W250/H250,0)*0.00502),"")</f>
        <v>8.5339999999999999E-2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52.38095238095238</v>
      </c>
      <c r="W252" s="347">
        <f>IFERROR(W248/H248,"0")+IFERROR(W249/H249,"0")+IFERROR(W250/H250,"0")+IFERROR(W251/H251,"0")</f>
        <v>53</v>
      </c>
      <c r="X252" s="347">
        <f>IFERROR(IF(X248="",0,X248),"0")+IFERROR(IF(X249="",0,X249),"0")+IFERROR(IF(X250="",0,X250),"0")+IFERROR(IF(X251="",0,X251),"0")</f>
        <v>0.35641999999999996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185</v>
      </c>
      <c r="W253" s="347">
        <f>IFERROR(SUM(W248:W251),"0")</f>
        <v>186.90000000000003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150</v>
      </c>
      <c r="W256" s="346">
        <f t="shared" si="15"/>
        <v>156</v>
      </c>
      <c r="X256" s="36">
        <f>IFERROR(IF(W256=0,"",ROUNDUP(W256/H256,0)*0.02175),"")</f>
        <v>0.43499999999999994</v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19.23076923076923</v>
      </c>
      <c r="W264" s="347">
        <f>IFERROR(W255/H255,"0")+IFERROR(W256/H256,"0")+IFERROR(W257/H257,"0")+IFERROR(W258/H258,"0")+IFERROR(W259/H259,"0")+IFERROR(W260/H260,"0")+IFERROR(W261/H261,"0")+IFERROR(W262/H262,"0")+IFERROR(W263/H263,"0")</f>
        <v>20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0.43499999999999994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150</v>
      </c>
      <c r="W265" s="347">
        <f>IFERROR(SUM(W255:W263),"0")</f>
        <v>156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0</v>
      </c>
      <c r="W270" s="347">
        <f>IFERROR(W267/H267,"0")+IFERROR(W268/H268,"0")+IFERROR(W269/H269,"0")</f>
        <v>0</v>
      </c>
      <c r="X270" s="347">
        <f>IFERROR(IF(X267="",0,X267),"0")+IFERROR(IF(X268="",0,X268),"0")+IFERROR(IF(X269="",0,X269),"0")</f>
        <v>0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0</v>
      </c>
      <c r="W271" s="347">
        <f>IFERROR(SUM(W267:W269),"0")</f>
        <v>0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600</v>
      </c>
      <c r="W308" s="346">
        <f>IFERROR(IF(V308="",0,CEILING((V308/$H308),1)*$H308),"")</f>
        <v>600.6</v>
      </c>
      <c r="X308" s="36">
        <f>IFERROR(IF(W308=0,"",ROUNDUP(W308/H308,0)*0.00753),"")</f>
        <v>2.1535800000000003</v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210</v>
      </c>
      <c r="W309" s="346">
        <f>IFERROR(IF(V309="",0,CEILING((V309/$H309),1)*$H309),"")</f>
        <v>210</v>
      </c>
      <c r="X309" s="36">
        <f>IFERROR(IF(W309=0,"",ROUNDUP(W309/H309,0)*0.00753),"")</f>
        <v>0.753</v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385.71428571428572</v>
      </c>
      <c r="W310" s="347">
        <f>IFERROR(W307/H307,"0")+IFERROR(W308/H308,"0")+IFERROR(W309/H309,"0")</f>
        <v>386</v>
      </c>
      <c r="X310" s="347">
        <f>IFERROR(IF(X307="",0,X307),"0")+IFERROR(IF(X308="",0,X308),"0")+IFERROR(IF(X309="",0,X309),"0")</f>
        <v>2.9065800000000004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810</v>
      </c>
      <c r="W311" s="347">
        <f>IFERROR(SUM(W307:W309),"0")</f>
        <v>810.6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0</v>
      </c>
      <c r="W324" s="346">
        <f t="shared" si="17"/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0</v>
      </c>
      <c r="W331" s="347">
        <f>IFERROR(W323/H323,"0")+IFERROR(W324/H324,"0")+IFERROR(W325/H325,"0")+IFERROR(W326/H326,"0")+IFERROR(W327/H327,"0")+IFERROR(W328/H328,"0")+IFERROR(W329/H329,"0")+IFERROR(W330/H330,"0")</f>
        <v>0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0</v>
      </c>
      <c r="W332" s="347">
        <f>IFERROR(SUM(W323:W330),"0")</f>
        <v>0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0</v>
      </c>
      <c r="W334" s="34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0</v>
      </c>
      <c r="W337" s="347">
        <f>IFERROR(W334/H334,"0")+IFERROR(W335/H335,"0")+IFERROR(W336/H336,"0")</f>
        <v>0</v>
      </c>
      <c r="X337" s="347">
        <f>IFERROR(IF(X334="",0,X334),"0")+IFERROR(IF(X335="",0,X335),"0")+IFERROR(IF(X336="",0,X336),"0")</f>
        <v>0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0</v>
      </c>
      <c r="W338" s="347">
        <f>IFERROR(SUM(W334:W336),"0")</f>
        <v>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2900</v>
      </c>
      <c r="W363" s="346">
        <f>IFERROR(IF(V363="",0,CEILING((V363/$H363),1)*$H363),"")</f>
        <v>2901.6</v>
      </c>
      <c r="X363" s="36">
        <f>IFERROR(IF(W363=0,"",ROUNDUP(W363/H363,0)*0.02175),"")</f>
        <v>8.0909999999999993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180</v>
      </c>
      <c r="W365" s="346">
        <f>IFERROR(IF(V365="",0,CEILING((V365/$H365),1)*$H365),"")</f>
        <v>180</v>
      </c>
      <c r="X365" s="36">
        <f>IFERROR(IF(W365=0,"",ROUNDUP(W365/H365,0)*0.00753),"")</f>
        <v>0.56474999999999997</v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446.79487179487182</v>
      </c>
      <c r="W367" s="347">
        <f>IFERROR(W363/H363,"0")+IFERROR(W364/H364,"0")+IFERROR(W365/H365,"0")+IFERROR(W366/H366,"0")</f>
        <v>447</v>
      </c>
      <c r="X367" s="347">
        <f>IFERROR(IF(X363="",0,X363),"0")+IFERROR(IF(X364="",0,X364),"0")+IFERROR(IF(X365="",0,X365),"0")+IFERROR(IF(X366="",0,X366),"0")</f>
        <v>8.6557499999999994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3080</v>
      </c>
      <c r="W368" s="347">
        <f>IFERROR(SUM(W363:W366),"0")</f>
        <v>3081.6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250</v>
      </c>
      <c r="W445" s="346">
        <f t="shared" ref="W445:W455" si="21">IFERROR(IF(V445="",0,CEILING((V445/$H445),1)*$H445),"")</f>
        <v>253.44</v>
      </c>
      <c r="X445" s="36">
        <f t="shared" ref="X445:X450" si="22">IFERROR(IF(W445=0,"",ROUNDUP(W445/H445,0)*0.01196),"")</f>
        <v>0.57408000000000003</v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500</v>
      </c>
      <c r="W447" s="346">
        <f t="shared" si="21"/>
        <v>501.6</v>
      </c>
      <c r="X447" s="36">
        <f t="shared" si="22"/>
        <v>1.1362000000000001</v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2900</v>
      </c>
      <c r="W449" s="346">
        <f t="shared" si="21"/>
        <v>2904</v>
      </c>
      <c r="X449" s="36">
        <f t="shared" si="22"/>
        <v>6.5780000000000003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691.28787878787875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693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8.2882800000000003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3650</v>
      </c>
      <c r="W457" s="347">
        <f>IFERROR(SUM(W445:W455),"0")</f>
        <v>3659.04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1450</v>
      </c>
      <c r="W464" s="346">
        <f t="shared" ref="W464:W469" si="23">IFERROR(IF(V464="",0,CEILING((V464/$H464),1)*$H464),"")</f>
        <v>1452</v>
      </c>
      <c r="X464" s="36">
        <f>IFERROR(IF(W464=0,"",ROUNDUP(W464/H464,0)*0.01196),"")</f>
        <v>3.2890000000000001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1450</v>
      </c>
      <c r="W465" s="346">
        <f t="shared" si="23"/>
        <v>1452</v>
      </c>
      <c r="X465" s="36">
        <f>IFERROR(IF(W465=0,"",ROUNDUP(W465/H465,0)*0.01196),"")</f>
        <v>3.2890000000000001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1450</v>
      </c>
      <c r="W466" s="346">
        <f t="shared" si="23"/>
        <v>1452</v>
      </c>
      <c r="X466" s="36">
        <f>IFERROR(IF(W466=0,"",ROUNDUP(W466/H466,0)*0.01196),"")</f>
        <v>3.2890000000000001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823.86363636363637</v>
      </c>
      <c r="W470" s="347">
        <f>IFERROR(W464/H464,"0")+IFERROR(W465/H465,"0")+IFERROR(W466/H466,"0")+IFERROR(W467/H467,"0")+IFERROR(W468/H468,"0")+IFERROR(W469/H469,"0")</f>
        <v>825</v>
      </c>
      <c r="X470" s="347">
        <f>IFERROR(IF(X464="",0,X464),"0")+IFERROR(IF(X465="",0,X465),"0")+IFERROR(IF(X466="",0,X466),"0")+IFERROR(IF(X467="",0,X467),"0")+IFERROR(IF(X468="",0,X468),"0")+IFERROR(IF(X469="",0,X469),"0")</f>
        <v>9.8670000000000009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4350</v>
      </c>
      <c r="W471" s="347">
        <f>IFERROR(SUM(W464:W469),"0")</f>
        <v>4356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420</v>
      </c>
      <c r="W487" s="346">
        <f>IFERROR(IF(V487="",0,CEILING((V487/$H487),1)*$H487),"")</f>
        <v>420</v>
      </c>
      <c r="X487" s="36">
        <f>IFERROR(IF(W487=0,"",ROUNDUP(W487/H487,0)*0.02175),"")</f>
        <v>0.76124999999999998</v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35</v>
      </c>
      <c r="W490" s="347">
        <f>IFERROR(W485/H485,"0")+IFERROR(W486/H486,"0")+IFERROR(W487/H487,"0")+IFERROR(W488/H488,"0")+IFERROR(W489/H489,"0")</f>
        <v>35</v>
      </c>
      <c r="X490" s="347">
        <f>IFERROR(IF(X485="",0,X485),"0")+IFERROR(IF(X486="",0,X486),"0")+IFERROR(IF(X487="",0,X487),"0")+IFERROR(IF(X488="",0,X488),"0")+IFERROR(IF(X489="",0,X489),"0")</f>
        <v>0.76124999999999998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420</v>
      </c>
      <c r="W491" s="347">
        <f>IFERROR(SUM(W485:W489),"0")</f>
        <v>420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17545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17604.240000000002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18820.634704184704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18883.643999999997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36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36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19720.634704184704</v>
      </c>
      <c r="W516" s="347">
        <f>GrossWeightTotalR+PalletQtyTotalR*25</f>
        <v>19783.643999999997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3402.097485847486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3411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43.828219999999995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486.00000000000006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1649.4</v>
      </c>
      <c r="F523" s="46">
        <f>IFERROR(W127*1,"0")+IFERROR(W128*1,"0")+IFERROR(W129*1,"0")+IFERROR(W130*1,"0")</f>
        <v>1833.9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964.8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342.90000000000003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810.6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3081.6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8015.04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420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