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BF27E7-F092-4B7C-A49A-A2B39D1862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Z593" i="1" s="1"/>
  <c r="P593" i="1"/>
  <c r="X591" i="1"/>
  <c r="X590" i="1"/>
  <c r="BO589" i="1"/>
  <c r="BM589" i="1"/>
  <c r="Y589" i="1"/>
  <c r="P589" i="1"/>
  <c r="BO588" i="1"/>
  <c r="BM588" i="1"/>
  <c r="Y588" i="1"/>
  <c r="BP588" i="1" s="1"/>
  <c r="P588" i="1"/>
  <c r="BO587" i="1"/>
  <c r="BM587" i="1"/>
  <c r="Y587" i="1"/>
  <c r="BP587" i="1" s="1"/>
  <c r="P587" i="1"/>
  <c r="X585" i="1"/>
  <c r="X584" i="1"/>
  <c r="BO583" i="1"/>
  <c r="BM583" i="1"/>
  <c r="Y583" i="1"/>
  <c r="P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O578" i="1"/>
  <c r="BM578" i="1"/>
  <c r="Y578" i="1"/>
  <c r="BP578" i="1" s="1"/>
  <c r="P578" i="1"/>
  <c r="BO577" i="1"/>
  <c r="BM577" i="1"/>
  <c r="Y577" i="1"/>
  <c r="BP577" i="1" s="1"/>
  <c r="P577" i="1"/>
  <c r="BO576" i="1"/>
  <c r="BM576" i="1"/>
  <c r="Y576" i="1"/>
  <c r="BP576" i="1" s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BP570" i="1" s="1"/>
  <c r="P570" i="1"/>
  <c r="BO569" i="1"/>
  <c r="BM569" i="1"/>
  <c r="Y569" i="1"/>
  <c r="P569" i="1"/>
  <c r="X567" i="1"/>
  <c r="X566" i="1"/>
  <c r="BO565" i="1"/>
  <c r="BM565" i="1"/>
  <c r="Y565" i="1"/>
  <c r="BP565" i="1" s="1"/>
  <c r="P565" i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BP560" i="1" s="1"/>
  <c r="P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BP542" i="1" s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X537" i="1"/>
  <c r="X536" i="1"/>
  <c r="BO535" i="1"/>
  <c r="BM535" i="1"/>
  <c r="Y535" i="1"/>
  <c r="Y536" i="1" s="1"/>
  <c r="P535" i="1"/>
  <c r="X533" i="1"/>
  <c r="X532" i="1"/>
  <c r="BO531" i="1"/>
  <c r="BM531" i="1"/>
  <c r="Y531" i="1"/>
  <c r="Y532" i="1" s="1"/>
  <c r="P531" i="1"/>
  <c r="X529" i="1"/>
  <c r="X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BO524" i="1"/>
  <c r="BM524" i="1"/>
  <c r="Y524" i="1"/>
  <c r="BP524" i="1" s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P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BP463" i="1" s="1"/>
  <c r="BO462" i="1"/>
  <c r="BM462" i="1"/>
  <c r="Y462" i="1"/>
  <c r="BP462" i="1" s="1"/>
  <c r="X460" i="1"/>
  <c r="X459" i="1"/>
  <c r="BO458" i="1"/>
  <c r="BM458" i="1"/>
  <c r="Y458" i="1"/>
  <c r="BP458" i="1" s="1"/>
  <c r="P458" i="1"/>
  <c r="BO457" i="1"/>
  <c r="BM457" i="1"/>
  <c r="Y457" i="1"/>
  <c r="BP457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P437" i="1" s="1"/>
  <c r="BO436" i="1"/>
  <c r="BM436" i="1"/>
  <c r="Y436" i="1"/>
  <c r="Y438" i="1" s="1"/>
  <c r="X434" i="1"/>
  <c r="X433" i="1"/>
  <c r="BO432" i="1"/>
  <c r="BM432" i="1"/>
  <c r="Y432" i="1"/>
  <c r="BP432" i="1" s="1"/>
  <c r="P432" i="1"/>
  <c r="BO431" i="1"/>
  <c r="BM431" i="1"/>
  <c r="Y431" i="1"/>
  <c r="BP431" i="1" s="1"/>
  <c r="P431" i="1"/>
  <c r="X429" i="1"/>
  <c r="X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P387" i="1" s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Z358" i="1" s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2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2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M672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Y135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Z87" i="1" l="1"/>
  <c r="BN87" i="1"/>
  <c r="Z140" i="1"/>
  <c r="BN140" i="1"/>
  <c r="Z218" i="1"/>
  <c r="BN218" i="1"/>
  <c r="Z269" i="1"/>
  <c r="BN269" i="1"/>
  <c r="Z363" i="1"/>
  <c r="BN363" i="1"/>
  <c r="Z431" i="1"/>
  <c r="BN431" i="1"/>
  <c r="Z436" i="1"/>
  <c r="BN436" i="1"/>
  <c r="BP436" i="1"/>
  <c r="Z437" i="1"/>
  <c r="BN437" i="1"/>
  <c r="Z447" i="1"/>
  <c r="BN447" i="1"/>
  <c r="Z577" i="1"/>
  <c r="BN577" i="1"/>
  <c r="Z50" i="1"/>
  <c r="BN50" i="1"/>
  <c r="Z75" i="1"/>
  <c r="BN75" i="1"/>
  <c r="Y80" i="1"/>
  <c r="Z114" i="1"/>
  <c r="BN114" i="1"/>
  <c r="Z126" i="1"/>
  <c r="BN126" i="1"/>
  <c r="Z155" i="1"/>
  <c r="BN155" i="1"/>
  <c r="Z196" i="1"/>
  <c r="BN196" i="1"/>
  <c r="Z197" i="1"/>
  <c r="BN197" i="1"/>
  <c r="Z228" i="1"/>
  <c r="BN228" i="1"/>
  <c r="Z256" i="1"/>
  <c r="BN256" i="1"/>
  <c r="L672" i="1"/>
  <c r="Z286" i="1"/>
  <c r="BN286" i="1"/>
  <c r="Z342" i="1"/>
  <c r="Z343" i="1" s="1"/>
  <c r="BN342" i="1"/>
  <c r="BP342" i="1"/>
  <c r="Z346" i="1"/>
  <c r="BN346" i="1"/>
  <c r="Y349" i="1"/>
  <c r="Z377" i="1"/>
  <c r="BN377" i="1"/>
  <c r="Z400" i="1"/>
  <c r="BN400" i="1"/>
  <c r="Z457" i="1"/>
  <c r="BN457" i="1"/>
  <c r="Z462" i="1"/>
  <c r="BN462" i="1"/>
  <c r="Z463" i="1"/>
  <c r="BN463" i="1"/>
  <c r="Z565" i="1"/>
  <c r="BN565" i="1"/>
  <c r="Z587" i="1"/>
  <c r="BN587" i="1"/>
  <c r="BP265" i="1"/>
  <c r="BN265" i="1"/>
  <c r="BP282" i="1"/>
  <c r="BN282" i="1"/>
  <c r="Z282" i="1"/>
  <c r="BP309" i="1"/>
  <c r="BN309" i="1"/>
  <c r="Z309" i="1"/>
  <c r="BP371" i="1"/>
  <c r="BN371" i="1"/>
  <c r="Z371" i="1"/>
  <c r="BP394" i="1"/>
  <c r="BN394" i="1"/>
  <c r="Z394" i="1"/>
  <c r="BP451" i="1"/>
  <c r="BN451" i="1"/>
  <c r="Z451" i="1"/>
  <c r="BP490" i="1"/>
  <c r="BN490" i="1"/>
  <c r="Z490" i="1"/>
  <c r="BP500" i="1"/>
  <c r="BN500" i="1"/>
  <c r="Z500" i="1"/>
  <c r="Y550" i="1"/>
  <c r="Y549" i="1"/>
  <c r="BP548" i="1"/>
  <c r="BN548" i="1"/>
  <c r="Z548" i="1"/>
  <c r="Z549" i="1" s="1"/>
  <c r="BP561" i="1"/>
  <c r="BN561" i="1"/>
  <c r="Z561" i="1"/>
  <c r="BP581" i="1"/>
  <c r="BN581" i="1"/>
  <c r="Z58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672" i="1"/>
  <c r="X664" i="1"/>
  <c r="Y35" i="1"/>
  <c r="Z34" i="1"/>
  <c r="BN34" i="1"/>
  <c r="Z58" i="1"/>
  <c r="BN58" i="1"/>
  <c r="Z69" i="1"/>
  <c r="BN69" i="1"/>
  <c r="Z83" i="1"/>
  <c r="BN83" i="1"/>
  <c r="Z101" i="1"/>
  <c r="BN101" i="1"/>
  <c r="E672" i="1"/>
  <c r="F672" i="1"/>
  <c r="Z134" i="1"/>
  <c r="BN134" i="1"/>
  <c r="Z144" i="1"/>
  <c r="BN144" i="1"/>
  <c r="Z165" i="1"/>
  <c r="BN165" i="1"/>
  <c r="Z182" i="1"/>
  <c r="BN182" i="1"/>
  <c r="Y185" i="1"/>
  <c r="Z206" i="1"/>
  <c r="BN206" i="1"/>
  <c r="Z210" i="1"/>
  <c r="BN210" i="1"/>
  <c r="Z222" i="1"/>
  <c r="BN222" i="1"/>
  <c r="Z232" i="1"/>
  <c r="BN232" i="1"/>
  <c r="Z252" i="1"/>
  <c r="BN252" i="1"/>
  <c r="Z265" i="1"/>
  <c r="O672" i="1"/>
  <c r="Y294" i="1"/>
  <c r="BP293" i="1"/>
  <c r="BN293" i="1"/>
  <c r="Z293" i="1"/>
  <c r="Z294" i="1" s="1"/>
  <c r="BP298" i="1"/>
  <c r="BN298" i="1"/>
  <c r="Z298" i="1"/>
  <c r="BP359" i="1"/>
  <c r="BN359" i="1"/>
  <c r="Z359" i="1"/>
  <c r="BP385" i="1"/>
  <c r="BN385" i="1"/>
  <c r="Z385" i="1"/>
  <c r="BP411" i="1"/>
  <c r="BN411" i="1"/>
  <c r="Z411" i="1"/>
  <c r="BP487" i="1"/>
  <c r="BN487" i="1"/>
  <c r="Z487" i="1"/>
  <c r="BP495" i="1"/>
  <c r="BN495" i="1"/>
  <c r="Z495" i="1"/>
  <c r="BP509" i="1"/>
  <c r="BN509" i="1"/>
  <c r="Z509" i="1"/>
  <c r="BP571" i="1"/>
  <c r="BN571" i="1"/>
  <c r="Z571" i="1"/>
  <c r="BP618" i="1"/>
  <c r="BN618" i="1"/>
  <c r="Z618" i="1"/>
  <c r="BP620" i="1"/>
  <c r="BN620" i="1"/>
  <c r="Z620" i="1"/>
  <c r="BP622" i="1"/>
  <c r="BN622" i="1"/>
  <c r="Z622" i="1"/>
  <c r="Y301" i="1"/>
  <c r="Z93" i="1"/>
  <c r="BN93" i="1"/>
  <c r="BP142" i="1"/>
  <c r="BN142" i="1"/>
  <c r="Z142" i="1"/>
  <c r="Y161" i="1"/>
  <c r="BP159" i="1"/>
  <c r="BN159" i="1"/>
  <c r="Z159" i="1"/>
  <c r="BP178" i="1"/>
  <c r="BN178" i="1"/>
  <c r="Z178" i="1"/>
  <c r="BP199" i="1"/>
  <c r="BN199" i="1"/>
  <c r="Z199" i="1"/>
  <c r="BP220" i="1"/>
  <c r="BN220" i="1"/>
  <c r="Z220" i="1"/>
  <c r="BP230" i="1"/>
  <c r="BN230" i="1"/>
  <c r="Z230" i="1"/>
  <c r="Y247" i="1"/>
  <c r="BP240" i="1"/>
  <c r="BN240" i="1"/>
  <c r="Z240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7" i="1"/>
  <c r="BN357" i="1"/>
  <c r="Z357" i="1"/>
  <c r="BP369" i="1"/>
  <c r="BN369" i="1"/>
  <c r="Z369" i="1"/>
  <c r="BP379" i="1"/>
  <c r="BN379" i="1"/>
  <c r="Z379" i="1"/>
  <c r="BP392" i="1"/>
  <c r="BN392" i="1"/>
  <c r="Z392" i="1"/>
  <c r="Y406" i="1"/>
  <c r="BP405" i="1"/>
  <c r="BN405" i="1"/>
  <c r="Z405" i="1"/>
  <c r="Z406" i="1" s="1"/>
  <c r="Y413" i="1"/>
  <c r="BP409" i="1"/>
  <c r="BN409" i="1"/>
  <c r="Z409" i="1"/>
  <c r="BP449" i="1"/>
  <c r="BN449" i="1"/>
  <c r="Z449" i="1"/>
  <c r="BP465" i="1"/>
  <c r="BN465" i="1"/>
  <c r="Z465" i="1"/>
  <c r="BP483" i="1"/>
  <c r="BN483" i="1"/>
  <c r="Z483" i="1"/>
  <c r="BP485" i="1"/>
  <c r="BN485" i="1"/>
  <c r="Z485" i="1"/>
  <c r="BP493" i="1"/>
  <c r="BN493" i="1"/>
  <c r="Z493" i="1"/>
  <c r="BP498" i="1"/>
  <c r="BN498" i="1"/>
  <c r="Z498" i="1"/>
  <c r="BP503" i="1"/>
  <c r="BN503" i="1"/>
  <c r="Z503" i="1"/>
  <c r="Y528" i="1"/>
  <c r="BP523" i="1"/>
  <c r="BN523" i="1"/>
  <c r="Z523" i="1"/>
  <c r="BP543" i="1"/>
  <c r="BN543" i="1"/>
  <c r="Z543" i="1"/>
  <c r="BP559" i="1"/>
  <c r="BN559" i="1"/>
  <c r="Z559" i="1"/>
  <c r="Y573" i="1"/>
  <c r="BP569" i="1"/>
  <c r="BN569" i="1"/>
  <c r="Z569" i="1"/>
  <c r="BP579" i="1"/>
  <c r="BN579" i="1"/>
  <c r="Z579" i="1"/>
  <c r="BP589" i="1"/>
  <c r="BN589" i="1"/>
  <c r="Z589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X663" i="1"/>
  <c r="X666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Z63" i="1"/>
  <c r="BN63" i="1"/>
  <c r="Y72" i="1"/>
  <c r="Z67" i="1"/>
  <c r="BN67" i="1"/>
  <c r="Z71" i="1"/>
  <c r="BN71" i="1"/>
  <c r="Y79" i="1"/>
  <c r="Z77" i="1"/>
  <c r="BN77" i="1"/>
  <c r="Y88" i="1"/>
  <c r="Z85" i="1"/>
  <c r="BN85" i="1"/>
  <c r="Z91" i="1"/>
  <c r="BN91" i="1"/>
  <c r="BP91" i="1"/>
  <c r="Y98" i="1"/>
  <c r="Z95" i="1"/>
  <c r="BN95" i="1"/>
  <c r="Y104" i="1"/>
  <c r="Z108" i="1"/>
  <c r="BN108" i="1"/>
  <c r="Y120" i="1"/>
  <c r="Z116" i="1"/>
  <c r="BN116" i="1"/>
  <c r="Z124" i="1"/>
  <c r="BN124" i="1"/>
  <c r="Z132" i="1"/>
  <c r="BN132" i="1"/>
  <c r="Y145" i="1"/>
  <c r="BP138" i="1"/>
  <c r="BN138" i="1"/>
  <c r="Z138" i="1"/>
  <c r="Y150" i="1"/>
  <c r="BP148" i="1"/>
  <c r="BN148" i="1"/>
  <c r="Z148" i="1"/>
  <c r="Y171" i="1"/>
  <c r="BP170" i="1"/>
  <c r="BN170" i="1"/>
  <c r="Z170" i="1"/>
  <c r="Z171" i="1" s="1"/>
  <c r="Y180" i="1"/>
  <c r="BP174" i="1"/>
  <c r="BN174" i="1"/>
  <c r="Z174" i="1"/>
  <c r="I672" i="1"/>
  <c r="Y201" i="1"/>
  <c r="BP194" i="1"/>
  <c r="BN194" i="1"/>
  <c r="Z194" i="1"/>
  <c r="BP216" i="1"/>
  <c r="BN216" i="1"/>
  <c r="Z216" i="1"/>
  <c r="Y238" i="1"/>
  <c r="BP226" i="1"/>
  <c r="BN226" i="1"/>
  <c r="Z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Y381" i="1"/>
  <c r="BP375" i="1"/>
  <c r="BN375" i="1"/>
  <c r="Z375" i="1"/>
  <c r="Y396" i="1"/>
  <c r="BP391" i="1"/>
  <c r="BN391" i="1"/>
  <c r="Z391" i="1"/>
  <c r="Y402" i="1"/>
  <c r="BP398" i="1"/>
  <c r="BN398" i="1"/>
  <c r="Z398" i="1"/>
  <c r="W672" i="1"/>
  <c r="BP418" i="1"/>
  <c r="Z418" i="1"/>
  <c r="BP453" i="1"/>
  <c r="BN453" i="1"/>
  <c r="Z453" i="1"/>
  <c r="Y472" i="1"/>
  <c r="Y471" i="1"/>
  <c r="BP470" i="1"/>
  <c r="BN470" i="1"/>
  <c r="Z470" i="1"/>
  <c r="Z471" i="1" s="1"/>
  <c r="Y477" i="1"/>
  <c r="BP476" i="1"/>
  <c r="BN476" i="1"/>
  <c r="Z476" i="1"/>
  <c r="Z477" i="1" s="1"/>
  <c r="Y505" i="1"/>
  <c r="BP480" i="1"/>
  <c r="BN480" i="1"/>
  <c r="Z480" i="1"/>
  <c r="BP484" i="1"/>
  <c r="BN484" i="1"/>
  <c r="Z484" i="1"/>
  <c r="BP492" i="1"/>
  <c r="BN492" i="1"/>
  <c r="Z492" i="1"/>
  <c r="BP497" i="1"/>
  <c r="BN497" i="1"/>
  <c r="Z497" i="1"/>
  <c r="Y151" i="1"/>
  <c r="G672" i="1"/>
  <c r="Y162" i="1"/>
  <c r="Y179" i="1"/>
  <c r="Y184" i="1"/>
  <c r="Y237" i="1"/>
  <c r="Y246" i="1"/>
  <c r="Y259" i="1"/>
  <c r="Y348" i="1"/>
  <c r="Y382" i="1"/>
  <c r="Y389" i="1"/>
  <c r="Y395" i="1"/>
  <c r="Y401" i="1"/>
  <c r="Y412" i="1"/>
  <c r="Y434" i="1"/>
  <c r="Y459" i="1"/>
  <c r="Y467" i="1"/>
  <c r="BP502" i="1"/>
  <c r="BN502" i="1"/>
  <c r="Z502" i="1"/>
  <c r="Y515" i="1"/>
  <c r="BP513" i="1"/>
  <c r="BN513" i="1"/>
  <c r="Z513" i="1"/>
  <c r="BP526" i="1"/>
  <c r="BN526" i="1"/>
  <c r="Z526" i="1"/>
  <c r="AC672" i="1"/>
  <c r="BP555" i="1"/>
  <c r="BN555" i="1"/>
  <c r="Z555" i="1"/>
  <c r="BP563" i="1"/>
  <c r="BN563" i="1"/>
  <c r="Z563" i="1"/>
  <c r="Y585" i="1"/>
  <c r="BP575" i="1"/>
  <c r="BN575" i="1"/>
  <c r="Z575" i="1"/>
  <c r="BP583" i="1"/>
  <c r="BN583" i="1"/>
  <c r="Z583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Z672" i="1"/>
  <c r="AA672" i="1"/>
  <c r="Y591" i="1"/>
  <c r="F9" i="1"/>
  <c r="J9" i="1"/>
  <c r="F10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2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2" i="1"/>
  <c r="Z64" i="1"/>
  <c r="BN64" i="1"/>
  <c r="BP64" i="1"/>
  <c r="Z66" i="1"/>
  <c r="BN66" i="1"/>
  <c r="Z68" i="1"/>
  <c r="BN68" i="1"/>
  <c r="Z70" i="1"/>
  <c r="BN70" i="1"/>
  <c r="Y73" i="1"/>
  <c r="Z76" i="1"/>
  <c r="BN76" i="1"/>
  <c r="BP76" i="1"/>
  <c r="Z78" i="1"/>
  <c r="BN78" i="1"/>
  <c r="Z82" i="1"/>
  <c r="BN82" i="1"/>
  <c r="BP82" i="1"/>
  <c r="Z84" i="1"/>
  <c r="BN84" i="1"/>
  <c r="Z86" i="1"/>
  <c r="BN86" i="1"/>
  <c r="Y89" i="1"/>
  <c r="Z92" i="1"/>
  <c r="BN92" i="1"/>
  <c r="BP92" i="1"/>
  <c r="Z94" i="1"/>
  <c r="BN94" i="1"/>
  <c r="Z96" i="1"/>
  <c r="BN96" i="1"/>
  <c r="Z100" i="1"/>
  <c r="BN100" i="1"/>
  <c r="BP100" i="1"/>
  <c r="Z102" i="1"/>
  <c r="BN102" i="1"/>
  <c r="Y103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Y136" i="1"/>
  <c r="Z139" i="1"/>
  <c r="BN139" i="1"/>
  <c r="Z141" i="1"/>
  <c r="BN141" i="1"/>
  <c r="Z143" i="1"/>
  <c r="BN143" i="1"/>
  <c r="Y146" i="1"/>
  <c r="Z149" i="1"/>
  <c r="Z150" i="1" s="1"/>
  <c r="BN149" i="1"/>
  <c r="BP149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2" i="1"/>
  <c r="Y172" i="1"/>
  <c r="Z175" i="1"/>
  <c r="BN175" i="1"/>
  <c r="BP175" i="1"/>
  <c r="Z177" i="1"/>
  <c r="BN177" i="1"/>
  <c r="Z183" i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BP200" i="1"/>
  <c r="BN200" i="1"/>
  <c r="Z200" i="1"/>
  <c r="Y202" i="1"/>
  <c r="J672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H9" i="1"/>
  <c r="Y24" i="1"/>
  <c r="Y111" i="1"/>
  <c r="Y129" i="1"/>
  <c r="Y156" i="1"/>
  <c r="Y191" i="1"/>
  <c r="BP198" i="1"/>
  <c r="BN198" i="1"/>
  <c r="Z198" i="1"/>
  <c r="BP211" i="1"/>
  <c r="BN211" i="1"/>
  <c r="Z211" i="1"/>
  <c r="Y213" i="1"/>
  <c r="Y224" i="1"/>
  <c r="BP215" i="1"/>
  <c r="BN215" i="1"/>
  <c r="Z215" i="1"/>
  <c r="BP219" i="1"/>
  <c r="BN219" i="1"/>
  <c r="Z219" i="1"/>
  <c r="Y223" i="1"/>
  <c r="Z227" i="1"/>
  <c r="BN227" i="1"/>
  <c r="BP227" i="1"/>
  <c r="Z229" i="1"/>
  <c r="BN229" i="1"/>
  <c r="Z231" i="1"/>
  <c r="BN231" i="1"/>
  <c r="Z233" i="1"/>
  <c r="BN233" i="1"/>
  <c r="Z235" i="1"/>
  <c r="BN235" i="1"/>
  <c r="Z241" i="1"/>
  <c r="BN241" i="1"/>
  <c r="BP241" i="1"/>
  <c r="Z242" i="1"/>
  <c r="BN242" i="1"/>
  <c r="Z244" i="1"/>
  <c r="BN244" i="1"/>
  <c r="K672" i="1"/>
  <c r="Z251" i="1"/>
  <c r="BN251" i="1"/>
  <c r="BP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2" i="1"/>
  <c r="Z299" i="1"/>
  <c r="BN299" i="1"/>
  <c r="BP299" i="1"/>
  <c r="Y302" i="1"/>
  <c r="Q672" i="1"/>
  <c r="Z306" i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BN336" i="1"/>
  <c r="BP336" i="1"/>
  <c r="Y339" i="1"/>
  <c r="T672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62" i="1"/>
  <c r="BN362" i="1"/>
  <c r="Z362" i="1"/>
  <c r="BP370" i="1"/>
  <c r="BN370" i="1"/>
  <c r="Z370" i="1"/>
  <c r="Y272" i="1"/>
  <c r="Y289" i="1"/>
  <c r="Y317" i="1"/>
  <c r="Y330" i="1"/>
  <c r="U672" i="1"/>
  <c r="Y365" i="1"/>
  <c r="BP358" i="1"/>
  <c r="BN358" i="1"/>
  <c r="BP360" i="1"/>
  <c r="BN360" i="1"/>
  <c r="Z360" i="1"/>
  <c r="BP364" i="1"/>
  <c r="BN364" i="1"/>
  <c r="Z364" i="1"/>
  <c r="Y366" i="1"/>
  <c r="Y373" i="1"/>
  <c r="BP368" i="1"/>
  <c r="BN368" i="1"/>
  <c r="Z368" i="1"/>
  <c r="Y372" i="1"/>
  <c r="Z376" i="1"/>
  <c r="BN376" i="1"/>
  <c r="BP376" i="1"/>
  <c r="Z378" i="1"/>
  <c r="BN378" i="1"/>
  <c r="Z380" i="1"/>
  <c r="BN380" i="1"/>
  <c r="Z384" i="1"/>
  <c r="BN384" i="1"/>
  <c r="BP384" i="1"/>
  <c r="Z386" i="1"/>
  <c r="BN386" i="1"/>
  <c r="Z387" i="1"/>
  <c r="BN387" i="1"/>
  <c r="Y388" i="1"/>
  <c r="Z393" i="1"/>
  <c r="Z395" i="1" s="1"/>
  <c r="BN393" i="1"/>
  <c r="BP393" i="1"/>
  <c r="Z399" i="1"/>
  <c r="BN399" i="1"/>
  <c r="BP399" i="1"/>
  <c r="V672" i="1"/>
  <c r="Y407" i="1"/>
  <c r="Z410" i="1"/>
  <c r="Z412" i="1" s="1"/>
  <c r="BN410" i="1"/>
  <c r="BP410" i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Y433" i="1"/>
  <c r="Y439" i="1"/>
  <c r="BP448" i="1"/>
  <c r="BN448" i="1"/>
  <c r="Z448" i="1"/>
  <c r="BP452" i="1"/>
  <c r="BN452" i="1"/>
  <c r="Z452" i="1"/>
  <c r="Z417" i="1"/>
  <c r="BN417" i="1"/>
  <c r="BP417" i="1"/>
  <c r="Z419" i="1"/>
  <c r="BN419" i="1"/>
  <c r="Z421" i="1"/>
  <c r="BN421" i="1"/>
  <c r="Z423" i="1"/>
  <c r="BN423" i="1"/>
  <c r="Z425" i="1"/>
  <c r="BN425" i="1"/>
  <c r="Z427" i="1"/>
  <c r="BN427" i="1"/>
  <c r="Y428" i="1"/>
  <c r="Y442" i="1"/>
  <c r="BP441" i="1"/>
  <c r="BN441" i="1"/>
  <c r="Z441" i="1"/>
  <c r="Z442" i="1" s="1"/>
  <c r="Y443" i="1"/>
  <c r="Y455" i="1"/>
  <c r="BP446" i="1"/>
  <c r="BN446" i="1"/>
  <c r="Z446" i="1"/>
  <c r="X672" i="1"/>
  <c r="Y454" i="1"/>
  <c r="BP450" i="1"/>
  <c r="BN450" i="1"/>
  <c r="Z450" i="1"/>
  <c r="Y460" i="1"/>
  <c r="Y468" i="1"/>
  <c r="Y506" i="1"/>
  <c r="Y510" i="1"/>
  <c r="Y516" i="1"/>
  <c r="Y521" i="1"/>
  <c r="Y529" i="1"/>
  <c r="Y533" i="1"/>
  <c r="Y537" i="1"/>
  <c r="Y544" i="1"/>
  <c r="Y566" i="1"/>
  <c r="Y572" i="1"/>
  <c r="Y584" i="1"/>
  <c r="Y590" i="1"/>
  <c r="BP611" i="1"/>
  <c r="BN611" i="1"/>
  <c r="Z611" i="1"/>
  <c r="BP613" i="1"/>
  <c r="BN613" i="1"/>
  <c r="Z613" i="1"/>
  <c r="Y615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49" i="1"/>
  <c r="Y656" i="1"/>
  <c r="BP655" i="1"/>
  <c r="BN655" i="1"/>
  <c r="Z655" i="1"/>
  <c r="Z656" i="1" s="1"/>
  <c r="Y657" i="1"/>
  <c r="AB672" i="1"/>
  <c r="Z458" i="1"/>
  <c r="Z459" i="1" s="1"/>
  <c r="BN458" i="1"/>
  <c r="Z464" i="1"/>
  <c r="BN464" i="1"/>
  <c r="Z466" i="1"/>
  <c r="BN466" i="1"/>
  <c r="Y672" i="1"/>
  <c r="Y478" i="1"/>
  <c r="Z481" i="1"/>
  <c r="BN481" i="1"/>
  <c r="Z482" i="1"/>
  <c r="BN482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1" i="1"/>
  <c r="BN501" i="1"/>
  <c r="Z504" i="1"/>
  <c r="BN504" i="1"/>
  <c r="Z508" i="1"/>
  <c r="Z510" i="1" s="1"/>
  <c r="BN508" i="1"/>
  <c r="BP508" i="1"/>
  <c r="Z514" i="1"/>
  <c r="BN514" i="1"/>
  <c r="Z519" i="1"/>
  <c r="Z520" i="1" s="1"/>
  <c r="BN519" i="1"/>
  <c r="BP519" i="1"/>
  <c r="Y520" i="1"/>
  <c r="Z524" i="1"/>
  <c r="BN524" i="1"/>
  <c r="Z525" i="1"/>
  <c r="BN525" i="1"/>
  <c r="Z527" i="1"/>
  <c r="BN527" i="1"/>
  <c r="Z531" i="1"/>
  <c r="Z532" i="1" s="1"/>
  <c r="BN531" i="1"/>
  <c r="BP531" i="1"/>
  <c r="Z535" i="1"/>
  <c r="Z536" i="1" s="1"/>
  <c r="BN535" i="1"/>
  <c r="BP535" i="1"/>
  <c r="Z540" i="1"/>
  <c r="BN540" i="1"/>
  <c r="BP540" i="1"/>
  <c r="Z542" i="1"/>
  <c r="BN542" i="1"/>
  <c r="Y545" i="1"/>
  <c r="Z554" i="1"/>
  <c r="BN554" i="1"/>
  <c r="BP554" i="1"/>
  <c r="Z556" i="1"/>
  <c r="BN556" i="1"/>
  <c r="Z558" i="1"/>
  <c r="BN558" i="1"/>
  <c r="Z560" i="1"/>
  <c r="BN560" i="1"/>
  <c r="Z562" i="1"/>
  <c r="BN562" i="1"/>
  <c r="Z564" i="1"/>
  <c r="BN564" i="1"/>
  <c r="Y567" i="1"/>
  <c r="Z570" i="1"/>
  <c r="BN570" i="1"/>
  <c r="Z576" i="1"/>
  <c r="BN576" i="1"/>
  <c r="Z578" i="1"/>
  <c r="BN578" i="1"/>
  <c r="Z580" i="1"/>
  <c r="BN580" i="1"/>
  <c r="Z582" i="1"/>
  <c r="BN582" i="1"/>
  <c r="Z588" i="1"/>
  <c r="BN588" i="1"/>
  <c r="Y595" i="1"/>
  <c r="BP593" i="1"/>
  <c r="BN593" i="1"/>
  <c r="BP594" i="1"/>
  <c r="BN594" i="1"/>
  <c r="Z594" i="1"/>
  <c r="Z595" i="1" s="1"/>
  <c r="Y596" i="1"/>
  <c r="Y614" i="1"/>
  <c r="BP610" i="1"/>
  <c r="BN610" i="1"/>
  <c r="Z610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Z648" i="1" s="1"/>
  <c r="AD672" i="1"/>
  <c r="Z590" i="1" l="1"/>
  <c r="Z572" i="1"/>
  <c r="Z338" i="1"/>
  <c r="Z311" i="1"/>
  <c r="Z237" i="1"/>
  <c r="Z212" i="1"/>
  <c r="Z179" i="1"/>
  <c r="Z88" i="1"/>
  <c r="Z54" i="1"/>
  <c r="Z642" i="1"/>
  <c r="Z438" i="1"/>
  <c r="Z505" i="1"/>
  <c r="Z184" i="1"/>
  <c r="X665" i="1"/>
  <c r="Z624" i="1"/>
  <c r="Z97" i="1"/>
  <c r="Z467" i="1"/>
  <c r="Z246" i="1"/>
  <c r="Z607" i="1"/>
  <c r="Z614" i="1"/>
  <c r="Z584" i="1"/>
  <c r="Z566" i="1"/>
  <c r="Z544" i="1"/>
  <c r="Z528" i="1"/>
  <c r="Z515" i="1"/>
  <c r="Z454" i="1"/>
  <c r="Z428" i="1"/>
  <c r="Z401" i="1"/>
  <c r="Z381" i="1"/>
  <c r="Z372" i="1"/>
  <c r="Z301" i="1"/>
  <c r="Z258" i="1"/>
  <c r="Z223" i="1"/>
  <c r="Z145" i="1"/>
  <c r="Z79" i="1"/>
  <c r="Z72" i="1"/>
  <c r="Z201" i="1"/>
  <c r="Y664" i="1"/>
  <c r="Z635" i="1"/>
  <c r="Z388" i="1"/>
  <c r="Z365" i="1"/>
  <c r="Z289" i="1"/>
  <c r="Z271" i="1"/>
  <c r="Y662" i="1"/>
  <c r="Z135" i="1"/>
  <c r="Z128" i="1"/>
  <c r="Z119" i="1"/>
  <c r="Z110" i="1"/>
  <c r="Z103" i="1"/>
  <c r="Z35" i="1"/>
  <c r="Y666" i="1"/>
  <c r="Y663" i="1"/>
  <c r="Y665" i="1" s="1"/>
  <c r="Z667" i="1" l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<sst xmlns="http://schemas.openxmlformats.org/spreadsheetml/2006/main" count="3132" uniqueCount="1080">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</sst>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93" sqref="AA93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80" t="s">
        <v>0</v>
      </c>
      <c r="E1" s="807"/>
      <c r="F1" s="807"/>
      <c r="G1" s="12" t="s">
        <v>1</v>
      </c>
      <c r="H1" s="880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5"/>
      <c r="Q3" s="785"/>
      <c r="R3" s="785"/>
      <c r="S3" s="785"/>
      <c r="T3" s="785"/>
      <c r="U3" s="785"/>
      <c r="V3" s="785"/>
      <c r="W3" s="785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11" t="s">
        <v>8</v>
      </c>
      <c r="B5" s="828"/>
      <c r="C5" s="829"/>
      <c r="D5" s="886"/>
      <c r="E5" s="887"/>
      <c r="F5" s="1133" t="s">
        <v>9</v>
      </c>
      <c r="G5" s="829"/>
      <c r="H5" s="886" t="s">
        <v>1079</v>
      </c>
      <c r="I5" s="1084"/>
      <c r="J5" s="1084"/>
      <c r="K5" s="1084"/>
      <c r="L5" s="1084"/>
      <c r="M5" s="887"/>
      <c r="N5" s="58"/>
      <c r="P5" s="24" t="s">
        <v>10</v>
      </c>
      <c r="Q5" s="1196">
        <v>45652</v>
      </c>
      <c r="R5" s="933"/>
      <c r="T5" s="970" t="s">
        <v>11</v>
      </c>
      <c r="U5" s="971"/>
      <c r="V5" s="973" t="s">
        <v>12</v>
      </c>
      <c r="W5" s="933"/>
      <c r="AB5" s="51"/>
      <c r="AC5" s="51"/>
      <c r="AD5" s="51"/>
      <c r="AE5" s="51"/>
    </row>
    <row r="6" spans="1:32" s="769" customFormat="1" ht="24" customHeight="1" x14ac:dyDescent="0.2">
      <c r="A6" s="911" t="s">
        <v>13</v>
      </c>
      <c r="B6" s="828"/>
      <c r="C6" s="829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3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Четверг</v>
      </c>
      <c r="R6" s="780"/>
      <c r="T6" s="999" t="s">
        <v>16</v>
      </c>
      <c r="U6" s="971"/>
      <c r="V6" s="1064" t="s">
        <v>17</v>
      </c>
      <c r="W6" s="885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51" t="str">
        <f>IFERROR(VLOOKUP(DeliveryAddress,Table,3,0),1)</f>
        <v>1</v>
      </c>
      <c r="E7" s="852"/>
      <c r="F7" s="852"/>
      <c r="G7" s="852"/>
      <c r="H7" s="852"/>
      <c r="I7" s="852"/>
      <c r="J7" s="852"/>
      <c r="K7" s="852"/>
      <c r="L7" s="852"/>
      <c r="M7" s="853"/>
      <c r="N7" s="60"/>
      <c r="P7" s="24"/>
      <c r="Q7" s="42"/>
      <c r="R7" s="42"/>
      <c r="T7" s="785"/>
      <c r="U7" s="971"/>
      <c r="V7" s="1065"/>
      <c r="W7" s="1066"/>
      <c r="AB7" s="51"/>
      <c r="AC7" s="51"/>
      <c r="AD7" s="51"/>
      <c r="AE7" s="51"/>
    </row>
    <row r="8" spans="1:32" s="769" customFormat="1" ht="25.5" customHeight="1" x14ac:dyDescent="0.2">
      <c r="A8" s="1213" t="s">
        <v>18</v>
      </c>
      <c r="B8" s="794"/>
      <c r="C8" s="795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947">
        <v>0.5</v>
      </c>
      <c r="R8" s="853"/>
      <c r="T8" s="785"/>
      <c r="U8" s="971"/>
      <c r="V8" s="1065"/>
      <c r="W8" s="1066"/>
      <c r="AB8" s="51"/>
      <c r="AC8" s="51"/>
      <c r="AD8" s="51"/>
      <c r="AE8" s="51"/>
    </row>
    <row r="9" spans="1:32" s="769" customFormat="1" ht="39.950000000000003" customHeight="1" x14ac:dyDescent="0.2">
      <c r="A9" s="9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937"/>
      <c r="E9" s="818"/>
      <c r="F9" s="9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767"/>
      <c r="P9" s="26" t="s">
        <v>21</v>
      </c>
      <c r="Q9" s="926"/>
      <c r="R9" s="927"/>
      <c r="T9" s="785"/>
      <c r="U9" s="971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937"/>
      <c r="E10" s="818"/>
      <c r="F10" s="9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1043" t="str">
        <f>IFERROR(VLOOKUP($D$10,Proxy,2,FALSE),"")</f>
        <v/>
      </c>
      <c r="I10" s="785"/>
      <c r="J10" s="785"/>
      <c r="K10" s="785"/>
      <c r="L10" s="785"/>
      <c r="M10" s="785"/>
      <c r="N10" s="768"/>
      <c r="P10" s="26" t="s">
        <v>22</v>
      </c>
      <c r="Q10" s="1000"/>
      <c r="R10" s="1001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2"/>
      <c r="R11" s="933"/>
      <c r="U11" s="24" t="s">
        <v>27</v>
      </c>
      <c r="V11" s="1129" t="s">
        <v>28</v>
      </c>
      <c r="W11" s="927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86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53"/>
      <c r="S12" s="23"/>
      <c r="U12" s="24"/>
      <c r="V12" s="807"/>
      <c r="W12" s="785"/>
      <c r="AB12" s="51"/>
      <c r="AC12" s="51"/>
      <c r="AD12" s="51"/>
      <c r="AE12" s="51"/>
    </row>
    <row r="13" spans="1:32" s="769" customFormat="1" ht="23.25" customHeight="1" x14ac:dyDescent="0.2">
      <c r="A13" s="986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9"/>
      <c r="R13" s="9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86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99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2" t="s">
        <v>35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3"/>
      <c r="Q16" s="993"/>
      <c r="R16" s="993"/>
      <c r="S16" s="993"/>
      <c r="T16" s="9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0" t="s">
        <v>38</v>
      </c>
      <c r="D17" s="830" t="s">
        <v>39</v>
      </c>
      <c r="E17" s="900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9"/>
      <c r="R17" s="899"/>
      <c r="S17" s="899"/>
      <c r="T17" s="900"/>
      <c r="U17" s="1191" t="s">
        <v>51</v>
      </c>
      <c r="V17" s="829"/>
      <c r="W17" s="830" t="s">
        <v>52</v>
      </c>
      <c r="X17" s="830" t="s">
        <v>53</v>
      </c>
      <c r="Y17" s="1192" t="s">
        <v>54</v>
      </c>
      <c r="Z17" s="1081" t="s">
        <v>55</v>
      </c>
      <c r="AA17" s="1041" t="s">
        <v>56</v>
      </c>
      <c r="AB17" s="1041" t="s">
        <v>57</v>
      </c>
      <c r="AC17" s="1041" t="s">
        <v>58</v>
      </c>
      <c r="AD17" s="1041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1"/>
      <c r="E18" s="903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1"/>
      <c r="Q18" s="902"/>
      <c r="R18" s="902"/>
      <c r="S18" s="902"/>
      <c r="T18" s="903"/>
      <c r="U18" s="67" t="s">
        <v>61</v>
      </c>
      <c r="V18" s="67" t="s">
        <v>62</v>
      </c>
      <c r="W18" s="831"/>
      <c r="X18" s="831"/>
      <c r="Y18" s="1193"/>
      <c r="Z18" s="1082"/>
      <c r="AA18" s="1042"/>
      <c r="AB18" s="1042"/>
      <c r="AC18" s="1042"/>
      <c r="AD18" s="1160"/>
      <c r="AE18" s="1161"/>
      <c r="AF18" s="1162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91" t="s">
        <v>63</v>
      </c>
      <c r="B20" s="785"/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70"/>
      <c r="AB20" s="770"/>
      <c r="AC20" s="770"/>
    </row>
    <row r="21" spans="1:68" ht="14.25" hidden="1" customHeight="1" x14ac:dyDescent="0.25">
      <c r="A21" s="819" t="s">
        <v>64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4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819" t="s">
        <v>73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8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781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4"/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6"/>
      <c r="P35" s="793" t="s">
        <v>71</v>
      </c>
      <c r="Q35" s="794"/>
      <c r="R35" s="794"/>
      <c r="S35" s="794"/>
      <c r="T35" s="794"/>
      <c r="U35" s="794"/>
      <c r="V35" s="795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5"/>
      <c r="B36" s="785"/>
      <c r="C36" s="785"/>
      <c r="D36" s="785"/>
      <c r="E36" s="785"/>
      <c r="F36" s="785"/>
      <c r="G36" s="785"/>
      <c r="H36" s="785"/>
      <c r="I36" s="785"/>
      <c r="J36" s="785"/>
      <c r="K36" s="785"/>
      <c r="L36" s="785"/>
      <c r="M36" s="785"/>
      <c r="N36" s="785"/>
      <c r="O36" s="786"/>
      <c r="P36" s="793" t="s">
        <v>71</v>
      </c>
      <c r="Q36" s="794"/>
      <c r="R36" s="794"/>
      <c r="S36" s="794"/>
      <c r="T36" s="794"/>
      <c r="U36" s="794"/>
      <c r="V36" s="795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819" t="s">
        <v>104</v>
      </c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5"/>
      <c r="X37" s="785"/>
      <c r="Y37" s="785"/>
      <c r="Z37" s="785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4"/>
      <c r="B39" s="785"/>
      <c r="C39" s="785"/>
      <c r="D39" s="785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6"/>
      <c r="P39" s="793" t="s">
        <v>71</v>
      </c>
      <c r="Q39" s="794"/>
      <c r="R39" s="794"/>
      <c r="S39" s="794"/>
      <c r="T39" s="794"/>
      <c r="U39" s="794"/>
      <c r="V39" s="795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5"/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6"/>
      <c r="P40" s="793" t="s">
        <v>71</v>
      </c>
      <c r="Q40" s="794"/>
      <c r="R40" s="794"/>
      <c r="S40" s="794"/>
      <c r="T40" s="794"/>
      <c r="U40" s="794"/>
      <c r="V40" s="795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819" t="s">
        <v>110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4"/>
      <c r="B43" s="785"/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6"/>
      <c r="P43" s="793" t="s">
        <v>71</v>
      </c>
      <c r="Q43" s="794"/>
      <c r="R43" s="794"/>
      <c r="S43" s="794"/>
      <c r="T43" s="794"/>
      <c r="U43" s="794"/>
      <c r="V43" s="795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5"/>
      <c r="B44" s="785"/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6"/>
      <c r="P44" s="793" t="s">
        <v>71</v>
      </c>
      <c r="Q44" s="794"/>
      <c r="R44" s="794"/>
      <c r="S44" s="794"/>
      <c r="T44" s="794"/>
      <c r="U44" s="794"/>
      <c r="V44" s="795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02" t="s">
        <v>113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48"/>
      <c r="AB45" s="48"/>
      <c r="AC45" s="48"/>
    </row>
    <row r="46" spans="1:68" ht="16.5" hidden="1" customHeight="1" x14ac:dyDescent="0.25">
      <c r="A46" s="791" t="s">
        <v>114</v>
      </c>
      <c r="B46" s="785"/>
      <c r="C46" s="785"/>
      <c r="D46" s="785"/>
      <c r="E46" s="785"/>
      <c r="F46" s="785"/>
      <c r="G46" s="785"/>
      <c r="H46" s="785"/>
      <c r="I46" s="785"/>
      <c r="J46" s="785"/>
      <c r="K46" s="785"/>
      <c r="L46" s="785"/>
      <c r="M46" s="785"/>
      <c r="N46" s="785"/>
      <c r="O46" s="785"/>
      <c r="P46" s="785"/>
      <c r="Q46" s="785"/>
      <c r="R46" s="785"/>
      <c r="S46" s="785"/>
      <c r="T46" s="785"/>
      <c r="U46" s="785"/>
      <c r="V46" s="785"/>
      <c r="W46" s="785"/>
      <c r="X46" s="785"/>
      <c r="Y46" s="785"/>
      <c r="Z46" s="785"/>
      <c r="AA46" s="770"/>
      <c r="AB46" s="770"/>
      <c r="AC46" s="770"/>
    </row>
    <row r="47" spans="1:68" ht="14.25" hidden="1" customHeight="1" x14ac:dyDescent="0.25">
      <c r="A47" s="819" t="s">
        <v>115</v>
      </c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85"/>
      <c r="X47" s="785"/>
      <c r="Y47" s="785"/>
      <c r="Z47" s="785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1">
        <v>4301011380</v>
      </c>
      <c r="D48" s="779">
        <v>4607091385670</v>
      </c>
      <c r="E48" s="780"/>
      <c r="F48" s="774">
        <v>1.35</v>
      </c>
      <c r="G48" s="32">
        <v>8</v>
      </c>
      <c r="H48" s="774">
        <v>10.8</v>
      </c>
      <c r="I48" s="77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121</v>
      </c>
      <c r="C49" s="31">
        <v>4301011540</v>
      </c>
      <c r="D49" s="779">
        <v>4607091385670</v>
      </c>
      <c r="E49" s="780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04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79">
        <v>4607091385687</v>
      </c>
      <c r="E51" s="780"/>
      <c r="F51" s="774">
        <v>0.4</v>
      </c>
      <c r="G51" s="32">
        <v>10</v>
      </c>
      <c r="H51" s="774">
        <v>4</v>
      </c>
      <c r="I51" s="77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4301011565</v>
      </c>
      <c r="D52" s="779">
        <v>4680115882539</v>
      </c>
      <c r="E52" s="780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7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5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4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93" t="s">
        <v>71</v>
      </c>
      <c r="Q54" s="794"/>
      <c r="R54" s="794"/>
      <c r="S54" s="794"/>
      <c r="T54" s="794"/>
      <c r="U54" s="794"/>
      <c r="V54" s="795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785"/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6"/>
      <c r="P55" s="793" t="s">
        <v>71</v>
      </c>
      <c r="Q55" s="794"/>
      <c r="R55" s="794"/>
      <c r="S55" s="794"/>
      <c r="T55" s="794"/>
      <c r="U55" s="794"/>
      <c r="V55" s="795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hidden="1" customHeight="1" x14ac:dyDescent="0.25">
      <c r="A56" s="819" t="s">
        <v>73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4"/>
      <c r="B59" s="785"/>
      <c r="C59" s="785"/>
      <c r="D59" s="785"/>
      <c r="E59" s="785"/>
      <c r="F59" s="785"/>
      <c r="G59" s="785"/>
      <c r="H59" s="785"/>
      <c r="I59" s="785"/>
      <c r="J59" s="785"/>
      <c r="K59" s="785"/>
      <c r="L59" s="785"/>
      <c r="M59" s="785"/>
      <c r="N59" s="785"/>
      <c r="O59" s="786"/>
      <c r="P59" s="793" t="s">
        <v>71</v>
      </c>
      <c r="Q59" s="794"/>
      <c r="R59" s="794"/>
      <c r="S59" s="794"/>
      <c r="T59" s="794"/>
      <c r="U59" s="794"/>
      <c r="V59" s="795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5"/>
      <c r="B60" s="785"/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6"/>
      <c r="P60" s="793" t="s">
        <v>71</v>
      </c>
      <c r="Q60" s="794"/>
      <c r="R60" s="794"/>
      <c r="S60" s="794"/>
      <c r="T60" s="794"/>
      <c r="U60" s="794"/>
      <c r="V60" s="795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791" t="s">
        <v>141</v>
      </c>
      <c r="B61" s="785"/>
      <c r="C61" s="785"/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  <c r="P61" s="785"/>
      <c r="Q61" s="785"/>
      <c r="R61" s="785"/>
      <c r="S61" s="785"/>
      <c r="T61" s="785"/>
      <c r="U61" s="785"/>
      <c r="V61" s="785"/>
      <c r="W61" s="785"/>
      <c r="X61" s="785"/>
      <c r="Y61" s="785"/>
      <c r="Z61" s="785"/>
      <c r="AA61" s="770"/>
      <c r="AB61" s="770"/>
      <c r="AC61" s="770"/>
    </row>
    <row r="62" spans="1:68" ht="14.25" hidden="1" customHeight="1" x14ac:dyDescent="0.25">
      <c r="A62" s="819" t="s">
        <v>115</v>
      </c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4301011192</v>
      </c>
      <c r="D69" s="779">
        <v>4607091382952</v>
      </c>
      <c r="E69" s="780"/>
      <c r="F69" s="774">
        <v>0.5</v>
      </c>
      <c r="G69" s="32">
        <v>6</v>
      </c>
      <c r="H69" s="774">
        <v>3</v>
      </c>
      <c r="I69" s="77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97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4301011589</v>
      </c>
      <c r="D70" s="779">
        <v>4680115885899</v>
      </c>
      <c r="E70" s="780"/>
      <c r="F70" s="774">
        <v>0.35</v>
      </c>
      <c r="G70" s="32">
        <v>6</v>
      </c>
      <c r="H70" s="774">
        <v>2.1</v>
      </c>
      <c r="I70" s="77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4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93" t="s">
        <v>71</v>
      </c>
      <c r="Q72" s="794"/>
      <c r="R72" s="794"/>
      <c r="S72" s="794"/>
      <c r="T72" s="794"/>
      <c r="U72" s="794"/>
      <c r="V72" s="795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785"/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6"/>
      <c r="P73" s="793" t="s">
        <v>71</v>
      </c>
      <c r="Q73" s="794"/>
      <c r="R73" s="794"/>
      <c r="S73" s="794"/>
      <c r="T73" s="794"/>
      <c r="U73" s="794"/>
      <c r="V73" s="795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hidden="1" customHeight="1" x14ac:dyDescent="0.25">
      <c r="A74" s="819" t="s">
        <v>172</v>
      </c>
      <c r="B74" s="785"/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5"/>
      <c r="X74" s="785"/>
      <c r="Y74" s="785"/>
      <c r="Z74" s="785"/>
      <c r="AA74" s="771"/>
      <c r="AB74" s="771"/>
      <c r="AC74" s="771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4"/>
      <c r="B79" s="785"/>
      <c r="C79" s="785"/>
      <c r="D79" s="785"/>
      <c r="E79" s="785"/>
      <c r="F79" s="785"/>
      <c r="G79" s="785"/>
      <c r="H79" s="785"/>
      <c r="I79" s="785"/>
      <c r="J79" s="785"/>
      <c r="K79" s="785"/>
      <c r="L79" s="785"/>
      <c r="M79" s="785"/>
      <c r="N79" s="785"/>
      <c r="O79" s="786"/>
      <c r="P79" s="793" t="s">
        <v>71</v>
      </c>
      <c r="Q79" s="794"/>
      <c r="R79" s="794"/>
      <c r="S79" s="794"/>
      <c r="T79" s="794"/>
      <c r="U79" s="794"/>
      <c r="V79" s="795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93" t="s">
        <v>71</v>
      </c>
      <c r="Q80" s="794"/>
      <c r="R80" s="794"/>
      <c r="S80" s="794"/>
      <c r="T80" s="794"/>
      <c r="U80" s="794"/>
      <c r="V80" s="795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hidden="1" customHeight="1" x14ac:dyDescent="0.25">
      <c r="A81" s="819" t="s">
        <v>64</v>
      </c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5"/>
      <c r="P81" s="785"/>
      <c r="Q81" s="785"/>
      <c r="R81" s="785"/>
      <c r="S81" s="785"/>
      <c r="T81" s="785"/>
      <c r="U81" s="785"/>
      <c r="V81" s="785"/>
      <c r="W81" s="785"/>
      <c r="X81" s="785"/>
      <c r="Y81" s="785"/>
      <c r="Z81" s="785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3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4"/>
      <c r="B88" s="785"/>
      <c r="C88" s="785"/>
      <c r="D88" s="785"/>
      <c r="E88" s="785"/>
      <c r="F88" s="785"/>
      <c r="G88" s="785"/>
      <c r="H88" s="785"/>
      <c r="I88" s="785"/>
      <c r="J88" s="785"/>
      <c r="K88" s="785"/>
      <c r="L88" s="785"/>
      <c r="M88" s="785"/>
      <c r="N88" s="785"/>
      <c r="O88" s="786"/>
      <c r="P88" s="793" t="s">
        <v>71</v>
      </c>
      <c r="Q88" s="794"/>
      <c r="R88" s="794"/>
      <c r="S88" s="794"/>
      <c r="T88" s="794"/>
      <c r="U88" s="794"/>
      <c r="V88" s="795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93" t="s">
        <v>71</v>
      </c>
      <c r="Q89" s="794"/>
      <c r="R89" s="794"/>
      <c r="S89" s="794"/>
      <c r="T89" s="794"/>
      <c r="U89" s="794"/>
      <c r="V89" s="795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hidden="1" customHeight="1" x14ac:dyDescent="0.25">
      <c r="A90" s="819" t="s">
        <v>73</v>
      </c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5"/>
      <c r="P90" s="785"/>
      <c r="Q90" s="785"/>
      <c r="R90" s="785"/>
      <c r="S90" s="785"/>
      <c r="T90" s="785"/>
      <c r="U90" s="785"/>
      <c r="V90" s="785"/>
      <c r="W90" s="785"/>
      <c r="X90" s="785"/>
      <c r="Y90" s="785"/>
      <c r="Z90" s="785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2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200</v>
      </c>
      <c r="Y93" s="776">
        <f t="shared" si="21"/>
        <v>201.60000000000002</v>
      </c>
      <c r="Z93" s="36">
        <f>IFERROR(IF(Y93=0,"",ROUNDUP(Y93/H93,0)*0.02175),"")</f>
        <v>0.52200000000000002</v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213.14285714285714</v>
      </c>
      <c r="BN93" s="64">
        <f t="shared" si="23"/>
        <v>214.84800000000001</v>
      </c>
      <c r="BO93" s="64">
        <f t="shared" si="24"/>
        <v>0.42517006802721086</v>
      </c>
      <c r="BP93" s="64">
        <f t="shared" si="25"/>
        <v>0.42857142857142855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4"/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6"/>
      <c r="P97" s="793" t="s">
        <v>71</v>
      </c>
      <c r="Q97" s="794"/>
      <c r="R97" s="794"/>
      <c r="S97" s="794"/>
      <c r="T97" s="794"/>
      <c r="U97" s="794"/>
      <c r="V97" s="795"/>
      <c r="W97" s="37" t="s">
        <v>72</v>
      </c>
      <c r="X97" s="777">
        <f>IFERROR(X91/H91,"0")+IFERROR(X92/H92,"0")+IFERROR(X93/H93,"0")+IFERROR(X94/H94,"0")+IFERROR(X95/H95,"0")+IFERROR(X96/H96,"0")</f>
        <v>23.80952380952381</v>
      </c>
      <c r="Y97" s="777">
        <f>IFERROR(Y91/H91,"0")+IFERROR(Y92/H92,"0")+IFERROR(Y93/H93,"0")+IFERROR(Y94/H94,"0")+IFERROR(Y95/H95,"0")+IFERROR(Y96/H96,"0")</f>
        <v>24</v>
      </c>
      <c r="Z97" s="777">
        <f>IFERROR(IF(Z91="",0,Z91),"0")+IFERROR(IF(Z92="",0,Z92),"0")+IFERROR(IF(Z93="",0,Z93),"0")+IFERROR(IF(Z94="",0,Z94),"0")+IFERROR(IF(Z95="",0,Z95),"0")+IFERROR(IF(Z96="",0,Z96),"0")</f>
        <v>0.52200000000000002</v>
      </c>
      <c r="AA97" s="778"/>
      <c r="AB97" s="778"/>
      <c r="AC97" s="778"/>
    </row>
    <row r="98" spans="1:68" x14ac:dyDescent="0.2">
      <c r="A98" s="785"/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6"/>
      <c r="P98" s="793" t="s">
        <v>71</v>
      </c>
      <c r="Q98" s="794"/>
      <c r="R98" s="794"/>
      <c r="S98" s="794"/>
      <c r="T98" s="794"/>
      <c r="U98" s="794"/>
      <c r="V98" s="795"/>
      <c r="W98" s="37" t="s">
        <v>69</v>
      </c>
      <c r="X98" s="777">
        <f>IFERROR(SUM(X91:X96),"0")</f>
        <v>200</v>
      </c>
      <c r="Y98" s="777">
        <f>IFERROR(SUM(Y91:Y96),"0")</f>
        <v>201.60000000000002</v>
      </c>
      <c r="Z98" s="37"/>
      <c r="AA98" s="778"/>
      <c r="AB98" s="778"/>
      <c r="AC98" s="778"/>
    </row>
    <row r="99" spans="1:68" ht="14.25" hidden="1" customHeight="1" x14ac:dyDescent="0.25">
      <c r="A99" s="819" t="s">
        <v>213</v>
      </c>
      <c r="B99" s="785"/>
      <c r="C99" s="785"/>
      <c r="D99" s="785"/>
      <c r="E99" s="785"/>
      <c r="F99" s="785"/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785"/>
      <c r="T99" s="785"/>
      <c r="U99" s="785"/>
      <c r="V99" s="785"/>
      <c r="W99" s="785"/>
      <c r="X99" s="785"/>
      <c r="Y99" s="785"/>
      <c r="Z99" s="785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4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93" t="s">
        <v>71</v>
      </c>
      <c r="Q103" s="794"/>
      <c r="R103" s="794"/>
      <c r="S103" s="794"/>
      <c r="T103" s="794"/>
      <c r="U103" s="794"/>
      <c r="V103" s="795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6"/>
      <c r="P104" s="793" t="s">
        <v>71</v>
      </c>
      <c r="Q104" s="794"/>
      <c r="R104" s="794"/>
      <c r="S104" s="794"/>
      <c r="T104" s="794"/>
      <c r="U104" s="794"/>
      <c r="V104" s="795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hidden="1" customHeight="1" x14ac:dyDescent="0.25">
      <c r="A105" s="791" t="s">
        <v>221</v>
      </c>
      <c r="B105" s="785"/>
      <c r="C105" s="785"/>
      <c r="D105" s="785"/>
      <c r="E105" s="785"/>
      <c r="F105" s="785"/>
      <c r="G105" s="785"/>
      <c r="H105" s="785"/>
      <c r="I105" s="785"/>
      <c r="J105" s="785"/>
      <c r="K105" s="785"/>
      <c r="L105" s="785"/>
      <c r="M105" s="785"/>
      <c r="N105" s="785"/>
      <c r="O105" s="785"/>
      <c r="P105" s="785"/>
      <c r="Q105" s="785"/>
      <c r="R105" s="785"/>
      <c r="S105" s="785"/>
      <c r="T105" s="785"/>
      <c r="U105" s="785"/>
      <c r="V105" s="785"/>
      <c r="W105" s="785"/>
      <c r="X105" s="785"/>
      <c r="Y105" s="785"/>
      <c r="Z105" s="785"/>
      <c r="AA105" s="770"/>
      <c r="AB105" s="770"/>
      <c r="AC105" s="770"/>
    </row>
    <row r="106" spans="1:68" ht="14.25" hidden="1" customHeight="1" x14ac:dyDescent="0.25">
      <c r="A106" s="819" t="s">
        <v>115</v>
      </c>
      <c r="B106" s="785"/>
      <c r="C106" s="785"/>
      <c r="D106" s="785"/>
      <c r="E106" s="785"/>
      <c r="F106" s="785"/>
      <c r="G106" s="785"/>
      <c r="H106" s="785"/>
      <c r="I106" s="785"/>
      <c r="J106" s="785"/>
      <c r="K106" s="785"/>
      <c r="L106" s="785"/>
      <c r="M106" s="785"/>
      <c r="N106" s="785"/>
      <c r="O106" s="785"/>
      <c r="P106" s="785"/>
      <c r="Q106" s="785"/>
      <c r="R106" s="785"/>
      <c r="S106" s="785"/>
      <c r="T106" s="785"/>
      <c r="U106" s="785"/>
      <c r="V106" s="785"/>
      <c r="W106" s="785"/>
      <c r="X106" s="785"/>
      <c r="Y106" s="785"/>
      <c r="Z106" s="785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4"/>
      <c r="B110" s="785"/>
      <c r="C110" s="785"/>
      <c r="D110" s="785"/>
      <c r="E110" s="785"/>
      <c r="F110" s="785"/>
      <c r="G110" s="785"/>
      <c r="H110" s="785"/>
      <c r="I110" s="785"/>
      <c r="J110" s="785"/>
      <c r="K110" s="785"/>
      <c r="L110" s="785"/>
      <c r="M110" s="785"/>
      <c r="N110" s="785"/>
      <c r="O110" s="786"/>
      <c r="P110" s="793" t="s">
        <v>71</v>
      </c>
      <c r="Q110" s="794"/>
      <c r="R110" s="794"/>
      <c r="S110" s="794"/>
      <c r="T110" s="794"/>
      <c r="U110" s="794"/>
      <c r="V110" s="795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93" t="s">
        <v>71</v>
      </c>
      <c r="Q111" s="794"/>
      <c r="R111" s="794"/>
      <c r="S111" s="794"/>
      <c r="T111" s="794"/>
      <c r="U111" s="794"/>
      <c r="V111" s="795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hidden="1" customHeight="1" x14ac:dyDescent="0.25">
      <c r="A112" s="819" t="s">
        <v>73</v>
      </c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5"/>
      <c r="P112" s="785"/>
      <c r="Q112" s="785"/>
      <c r="R112" s="785"/>
      <c r="S112" s="785"/>
      <c r="T112" s="785"/>
      <c r="U112" s="785"/>
      <c r="V112" s="785"/>
      <c r="W112" s="785"/>
      <c r="X112" s="785"/>
      <c r="Y112" s="785"/>
      <c r="Z112" s="785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9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4"/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6"/>
      <c r="P119" s="793" t="s">
        <v>71</v>
      </c>
      <c r="Q119" s="794"/>
      <c r="R119" s="794"/>
      <c r="S119" s="794"/>
      <c r="T119" s="794"/>
      <c r="U119" s="794"/>
      <c r="V119" s="795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93" t="s">
        <v>71</v>
      </c>
      <c r="Q120" s="794"/>
      <c r="R120" s="794"/>
      <c r="S120" s="794"/>
      <c r="T120" s="794"/>
      <c r="U120" s="794"/>
      <c r="V120" s="795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hidden="1" customHeight="1" x14ac:dyDescent="0.25">
      <c r="A121" s="791" t="s">
        <v>245</v>
      </c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5"/>
      <c r="P121" s="785"/>
      <c r="Q121" s="785"/>
      <c r="R121" s="785"/>
      <c r="S121" s="785"/>
      <c r="T121" s="785"/>
      <c r="U121" s="785"/>
      <c r="V121" s="785"/>
      <c r="W121" s="785"/>
      <c r="X121" s="785"/>
      <c r="Y121" s="785"/>
      <c r="Z121" s="785"/>
      <c r="AA121" s="770"/>
      <c r="AB121" s="770"/>
      <c r="AC121" s="770"/>
    </row>
    <row r="122" spans="1:68" ht="14.25" hidden="1" customHeight="1" x14ac:dyDescent="0.25">
      <c r="A122" s="819" t="s">
        <v>115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21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4"/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6"/>
      <c r="P128" s="793" t="s">
        <v>71</v>
      </c>
      <c r="Q128" s="794"/>
      <c r="R128" s="794"/>
      <c r="S128" s="794"/>
      <c r="T128" s="794"/>
      <c r="U128" s="794"/>
      <c r="V128" s="795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785"/>
      <c r="B129" s="785"/>
      <c r="C129" s="785"/>
      <c r="D129" s="785"/>
      <c r="E129" s="785"/>
      <c r="F129" s="785"/>
      <c r="G129" s="785"/>
      <c r="H129" s="785"/>
      <c r="I129" s="785"/>
      <c r="J129" s="785"/>
      <c r="K129" s="785"/>
      <c r="L129" s="785"/>
      <c r="M129" s="785"/>
      <c r="N129" s="785"/>
      <c r="O129" s="786"/>
      <c r="P129" s="793" t="s">
        <v>71</v>
      </c>
      <c r="Q129" s="794"/>
      <c r="R129" s="794"/>
      <c r="S129" s="794"/>
      <c r="T129" s="794"/>
      <c r="U129" s="794"/>
      <c r="V129" s="795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hidden="1" customHeight="1" x14ac:dyDescent="0.25">
      <c r="A130" s="819" t="s">
        <v>172</v>
      </c>
      <c r="B130" s="785"/>
      <c r="C130" s="785"/>
      <c r="D130" s="785"/>
      <c r="E130" s="785"/>
      <c r="F130" s="785"/>
      <c r="G130" s="785"/>
      <c r="H130" s="785"/>
      <c r="I130" s="785"/>
      <c r="J130" s="785"/>
      <c r="K130" s="785"/>
      <c r="L130" s="785"/>
      <c r="M130" s="785"/>
      <c r="N130" s="785"/>
      <c r="O130" s="785"/>
      <c r="P130" s="785"/>
      <c r="Q130" s="785"/>
      <c r="R130" s="785"/>
      <c r="S130" s="785"/>
      <c r="T130" s="785"/>
      <c r="U130" s="785"/>
      <c r="V130" s="785"/>
      <c r="W130" s="785"/>
      <c r="X130" s="785"/>
      <c r="Y130" s="785"/>
      <c r="Z130" s="785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1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4"/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6"/>
      <c r="P135" s="793" t="s">
        <v>71</v>
      </c>
      <c r="Q135" s="794"/>
      <c r="R135" s="794"/>
      <c r="S135" s="794"/>
      <c r="T135" s="794"/>
      <c r="U135" s="794"/>
      <c r="V135" s="795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93" t="s">
        <v>71</v>
      </c>
      <c r="Q136" s="794"/>
      <c r="R136" s="794"/>
      <c r="S136" s="794"/>
      <c r="T136" s="794"/>
      <c r="U136" s="794"/>
      <c r="V136" s="795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hidden="1" customHeight="1" x14ac:dyDescent="0.25">
      <c r="A137" s="819" t="s">
        <v>73</v>
      </c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785"/>
      <c r="Z137" s="785"/>
      <c r="AA137" s="771"/>
      <c r="AB137" s="771"/>
      <c r="AC137" s="771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4"/>
      <c r="B145" s="785"/>
      <c r="C145" s="785"/>
      <c r="D145" s="785"/>
      <c r="E145" s="785"/>
      <c r="F145" s="785"/>
      <c r="G145" s="785"/>
      <c r="H145" s="785"/>
      <c r="I145" s="785"/>
      <c r="J145" s="785"/>
      <c r="K145" s="785"/>
      <c r="L145" s="785"/>
      <c r="M145" s="785"/>
      <c r="N145" s="785"/>
      <c r="O145" s="786"/>
      <c r="P145" s="793" t="s">
        <v>71</v>
      </c>
      <c r="Q145" s="794"/>
      <c r="R145" s="794"/>
      <c r="S145" s="794"/>
      <c r="T145" s="794"/>
      <c r="U145" s="794"/>
      <c r="V145" s="795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785"/>
      <c r="B146" s="785"/>
      <c r="C146" s="785"/>
      <c r="D146" s="785"/>
      <c r="E146" s="785"/>
      <c r="F146" s="785"/>
      <c r="G146" s="785"/>
      <c r="H146" s="785"/>
      <c r="I146" s="785"/>
      <c r="J146" s="785"/>
      <c r="K146" s="785"/>
      <c r="L146" s="785"/>
      <c r="M146" s="785"/>
      <c r="N146" s="785"/>
      <c r="O146" s="786"/>
      <c r="P146" s="793" t="s">
        <v>71</v>
      </c>
      <c r="Q146" s="794"/>
      <c r="R146" s="794"/>
      <c r="S146" s="794"/>
      <c r="T146" s="794"/>
      <c r="U146" s="794"/>
      <c r="V146" s="795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hidden="1" customHeight="1" x14ac:dyDescent="0.25">
      <c r="A147" s="819" t="s">
        <v>213</v>
      </c>
      <c r="B147" s="785"/>
      <c r="C147" s="785"/>
      <c r="D147" s="785"/>
      <c r="E147" s="785"/>
      <c r="F147" s="785"/>
      <c r="G147" s="785"/>
      <c r="H147" s="785"/>
      <c r="I147" s="785"/>
      <c r="J147" s="785"/>
      <c r="K147" s="785"/>
      <c r="L147" s="785"/>
      <c r="M147" s="785"/>
      <c r="N147" s="785"/>
      <c r="O147" s="785"/>
      <c r="P147" s="785"/>
      <c r="Q147" s="785"/>
      <c r="R147" s="785"/>
      <c r="S147" s="785"/>
      <c r="T147" s="785"/>
      <c r="U147" s="785"/>
      <c r="V147" s="785"/>
      <c r="W147" s="785"/>
      <c r="X147" s="785"/>
      <c r="Y147" s="785"/>
      <c r="Z147" s="785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4"/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6"/>
      <c r="P150" s="793" t="s">
        <v>71</v>
      </c>
      <c r="Q150" s="794"/>
      <c r="R150" s="794"/>
      <c r="S150" s="794"/>
      <c r="T150" s="794"/>
      <c r="U150" s="794"/>
      <c r="V150" s="795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5"/>
      <c r="B151" s="785"/>
      <c r="C151" s="785"/>
      <c r="D151" s="785"/>
      <c r="E151" s="785"/>
      <c r="F151" s="785"/>
      <c r="G151" s="785"/>
      <c r="H151" s="785"/>
      <c r="I151" s="785"/>
      <c r="J151" s="785"/>
      <c r="K151" s="785"/>
      <c r="L151" s="785"/>
      <c r="M151" s="785"/>
      <c r="N151" s="785"/>
      <c r="O151" s="786"/>
      <c r="P151" s="793" t="s">
        <v>71</v>
      </c>
      <c r="Q151" s="794"/>
      <c r="R151" s="794"/>
      <c r="S151" s="794"/>
      <c r="T151" s="794"/>
      <c r="U151" s="794"/>
      <c r="V151" s="795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791" t="s">
        <v>291</v>
      </c>
      <c r="B152" s="785"/>
      <c r="C152" s="785"/>
      <c r="D152" s="785"/>
      <c r="E152" s="785"/>
      <c r="F152" s="785"/>
      <c r="G152" s="785"/>
      <c r="H152" s="785"/>
      <c r="I152" s="785"/>
      <c r="J152" s="785"/>
      <c r="K152" s="785"/>
      <c r="L152" s="785"/>
      <c r="M152" s="785"/>
      <c r="N152" s="785"/>
      <c r="O152" s="785"/>
      <c r="P152" s="785"/>
      <c r="Q152" s="785"/>
      <c r="R152" s="785"/>
      <c r="S152" s="785"/>
      <c r="T152" s="785"/>
      <c r="U152" s="785"/>
      <c r="V152" s="785"/>
      <c r="W152" s="785"/>
      <c r="X152" s="785"/>
      <c r="Y152" s="785"/>
      <c r="Z152" s="785"/>
      <c r="AA152" s="770"/>
      <c r="AB152" s="770"/>
      <c r="AC152" s="770"/>
    </row>
    <row r="153" spans="1:68" ht="14.25" hidden="1" customHeight="1" x14ac:dyDescent="0.25">
      <c r="A153" s="819" t="s">
        <v>115</v>
      </c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5"/>
      <c r="P153" s="785"/>
      <c r="Q153" s="785"/>
      <c r="R153" s="785"/>
      <c r="S153" s="785"/>
      <c r="T153" s="785"/>
      <c r="U153" s="785"/>
      <c r="V153" s="785"/>
      <c r="W153" s="785"/>
      <c r="X153" s="785"/>
      <c r="Y153" s="785"/>
      <c r="Z153" s="785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4"/>
      <c r="B156" s="785"/>
      <c r="C156" s="785"/>
      <c r="D156" s="785"/>
      <c r="E156" s="785"/>
      <c r="F156" s="785"/>
      <c r="G156" s="785"/>
      <c r="H156" s="785"/>
      <c r="I156" s="785"/>
      <c r="J156" s="785"/>
      <c r="K156" s="785"/>
      <c r="L156" s="785"/>
      <c r="M156" s="785"/>
      <c r="N156" s="785"/>
      <c r="O156" s="786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85"/>
      <c r="B157" s="785"/>
      <c r="C157" s="785"/>
      <c r="D157" s="785"/>
      <c r="E157" s="785"/>
      <c r="F157" s="785"/>
      <c r="G157" s="785"/>
      <c r="H157" s="785"/>
      <c r="I157" s="785"/>
      <c r="J157" s="785"/>
      <c r="K157" s="785"/>
      <c r="L157" s="785"/>
      <c r="M157" s="785"/>
      <c r="N157" s="785"/>
      <c r="O157" s="786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hidden="1" customHeight="1" x14ac:dyDescent="0.25">
      <c r="A158" s="819" t="s">
        <v>64</v>
      </c>
      <c r="B158" s="785"/>
      <c r="C158" s="785"/>
      <c r="D158" s="785"/>
      <c r="E158" s="785"/>
      <c r="F158" s="785"/>
      <c r="G158" s="785"/>
      <c r="H158" s="785"/>
      <c r="I158" s="785"/>
      <c r="J158" s="785"/>
      <c r="K158" s="785"/>
      <c r="L158" s="785"/>
      <c r="M158" s="785"/>
      <c r="N158" s="785"/>
      <c r="O158" s="785"/>
      <c r="P158" s="785"/>
      <c r="Q158" s="785"/>
      <c r="R158" s="785"/>
      <c r="S158" s="785"/>
      <c r="T158" s="785"/>
      <c r="U158" s="785"/>
      <c r="V158" s="785"/>
      <c r="W158" s="785"/>
      <c r="X158" s="785"/>
      <c r="Y158" s="785"/>
      <c r="Z158" s="785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4"/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6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85"/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6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819" t="s">
        <v>73</v>
      </c>
      <c r="B163" s="785"/>
      <c r="C163" s="785"/>
      <c r="D163" s="785"/>
      <c r="E163" s="785"/>
      <c r="F163" s="785"/>
      <c r="G163" s="785"/>
      <c r="H163" s="785"/>
      <c r="I163" s="785"/>
      <c r="J163" s="785"/>
      <c r="K163" s="785"/>
      <c r="L163" s="785"/>
      <c r="M163" s="785"/>
      <c r="N163" s="785"/>
      <c r="O163" s="785"/>
      <c r="P163" s="785"/>
      <c r="Q163" s="785"/>
      <c r="R163" s="785"/>
      <c r="S163" s="785"/>
      <c r="T163" s="785"/>
      <c r="U163" s="785"/>
      <c r="V163" s="785"/>
      <c r="W163" s="785"/>
      <c r="X163" s="785"/>
      <c r="Y163" s="785"/>
      <c r="Z163" s="785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4"/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6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85"/>
      <c r="B167" s="785"/>
      <c r="C167" s="785"/>
      <c r="D167" s="785"/>
      <c r="E167" s="785"/>
      <c r="F167" s="785"/>
      <c r="G167" s="785"/>
      <c r="H167" s="785"/>
      <c r="I167" s="785"/>
      <c r="J167" s="785"/>
      <c r="K167" s="785"/>
      <c r="L167" s="785"/>
      <c r="M167" s="785"/>
      <c r="N167" s="785"/>
      <c r="O167" s="786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hidden="1" customHeight="1" x14ac:dyDescent="0.25">
      <c r="A168" s="791" t="s">
        <v>113</v>
      </c>
      <c r="B168" s="785"/>
      <c r="C168" s="785"/>
      <c r="D168" s="785"/>
      <c r="E168" s="785"/>
      <c r="F168" s="785"/>
      <c r="G168" s="785"/>
      <c r="H168" s="785"/>
      <c r="I168" s="785"/>
      <c r="J168" s="785"/>
      <c r="K168" s="785"/>
      <c r="L168" s="785"/>
      <c r="M168" s="785"/>
      <c r="N168" s="785"/>
      <c r="O168" s="785"/>
      <c r="P168" s="785"/>
      <c r="Q168" s="785"/>
      <c r="R168" s="785"/>
      <c r="S168" s="785"/>
      <c r="T168" s="785"/>
      <c r="U168" s="785"/>
      <c r="V168" s="785"/>
      <c r="W168" s="785"/>
      <c r="X168" s="785"/>
      <c r="Y168" s="785"/>
      <c r="Z168" s="785"/>
      <c r="AA168" s="770"/>
      <c r="AB168" s="770"/>
      <c r="AC168" s="770"/>
    </row>
    <row r="169" spans="1:68" ht="14.25" hidden="1" customHeight="1" x14ac:dyDescent="0.25">
      <c r="A169" s="819" t="s">
        <v>115</v>
      </c>
      <c r="B169" s="785"/>
      <c r="C169" s="785"/>
      <c r="D169" s="785"/>
      <c r="E169" s="785"/>
      <c r="F169" s="785"/>
      <c r="G169" s="785"/>
      <c r="H169" s="785"/>
      <c r="I169" s="785"/>
      <c r="J169" s="785"/>
      <c r="K169" s="785"/>
      <c r="L169" s="785"/>
      <c r="M169" s="785"/>
      <c r="N169" s="785"/>
      <c r="O169" s="785"/>
      <c r="P169" s="785"/>
      <c r="Q169" s="785"/>
      <c r="R169" s="785"/>
      <c r="S169" s="785"/>
      <c r="T169" s="785"/>
      <c r="U169" s="785"/>
      <c r="V169" s="785"/>
      <c r="W169" s="785"/>
      <c r="X169" s="785"/>
      <c r="Y169" s="785"/>
      <c r="Z169" s="785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119</v>
      </c>
      <c r="N170" s="33"/>
      <c r="O170" s="32">
        <v>50</v>
      </c>
      <c r="P170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4"/>
      <c r="B171" s="785"/>
      <c r="C171" s="785"/>
      <c r="D171" s="785"/>
      <c r="E171" s="785"/>
      <c r="F171" s="785"/>
      <c r="G171" s="785"/>
      <c r="H171" s="785"/>
      <c r="I171" s="785"/>
      <c r="J171" s="785"/>
      <c r="K171" s="785"/>
      <c r="L171" s="785"/>
      <c r="M171" s="785"/>
      <c r="N171" s="785"/>
      <c r="O171" s="786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hidden="1" customHeight="1" x14ac:dyDescent="0.25">
      <c r="A173" s="819" t="s">
        <v>64</v>
      </c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85"/>
      <c r="U173" s="785"/>
      <c r="V173" s="785"/>
      <c r="W173" s="785"/>
      <c r="X173" s="785"/>
      <c r="Y173" s="785"/>
      <c r="Z173" s="785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119</v>
      </c>
      <c r="N174" s="33"/>
      <c r="O174" s="32">
        <v>40</v>
      </c>
      <c r="P174" s="11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28</v>
      </c>
      <c r="Y175" s="776">
        <f>IFERROR(IF(X175="",0,CEILING((X175/$H175),1)*$H175),"")</f>
        <v>29.400000000000002</v>
      </c>
      <c r="Z175" s="36">
        <f>IFERROR(IF(Y175=0,"",ROUNDUP(Y175/H175,0)*0.00902),"")</f>
        <v>6.3140000000000002E-2</v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30</v>
      </c>
      <c r="BN175" s="64">
        <f>IFERROR(Y175*I175/H175,"0")</f>
        <v>31.5</v>
      </c>
      <c r="BO175" s="64">
        <f>IFERROR(1/J175*(X175/H175),"0")</f>
        <v>5.0505050505050504E-2</v>
      </c>
      <c r="BP175" s="64">
        <f>IFERROR(1/J175*(Y175/H175),"0")</f>
        <v>5.3030303030303032E-2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4"/>
      <c r="B179" s="785"/>
      <c r="C179" s="785"/>
      <c r="D179" s="785"/>
      <c r="E179" s="785"/>
      <c r="F179" s="785"/>
      <c r="G179" s="785"/>
      <c r="H179" s="785"/>
      <c r="I179" s="785"/>
      <c r="J179" s="785"/>
      <c r="K179" s="785"/>
      <c r="L179" s="785"/>
      <c r="M179" s="785"/>
      <c r="N179" s="785"/>
      <c r="O179" s="786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77">
        <f>IFERROR(X174/H174,"0")+IFERROR(X175/H175,"0")+IFERROR(X176/H176,"0")+IFERROR(X177/H177,"0")+IFERROR(X178/H178,"0")</f>
        <v>6.6666666666666661</v>
      </c>
      <c r="Y179" s="777">
        <f>IFERROR(Y174/H174,"0")+IFERROR(Y175/H175,"0")+IFERROR(Y176/H176,"0")+IFERROR(Y177/H177,"0")+IFERROR(Y178/H178,"0")</f>
        <v>7</v>
      </c>
      <c r="Z179" s="777">
        <f>IFERROR(IF(Z174="",0,Z174),"0")+IFERROR(IF(Z175="",0,Z175),"0")+IFERROR(IF(Z176="",0,Z176),"0")+IFERROR(IF(Z177="",0,Z177),"0")+IFERROR(IF(Z178="",0,Z178),"0")</f>
        <v>6.3140000000000002E-2</v>
      </c>
      <c r="AA179" s="778"/>
      <c r="AB179" s="778"/>
      <c r="AC179" s="778"/>
    </row>
    <row r="180" spans="1:68" x14ac:dyDescent="0.2">
      <c r="A180" s="785"/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6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77">
        <f>IFERROR(SUM(X174:X178),"0")</f>
        <v>28</v>
      </c>
      <c r="Y180" s="777">
        <f>IFERROR(SUM(Y174:Y178),"0")</f>
        <v>29.400000000000002</v>
      </c>
      <c r="Z180" s="37"/>
      <c r="AA180" s="778"/>
      <c r="AB180" s="778"/>
      <c r="AC180" s="778"/>
    </row>
    <row r="181" spans="1:68" ht="14.25" hidden="1" customHeight="1" x14ac:dyDescent="0.25">
      <c r="A181" s="819" t="s">
        <v>73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9</v>
      </c>
      <c r="Y183" s="776">
        <f>IFERROR(IF(X183="",0,CEILING((X183/$H183),1)*$H183),"")</f>
        <v>9</v>
      </c>
      <c r="Z183" s="36">
        <f>IFERROR(IF(Y183=0,"",ROUNDUP(Y183/H183,0)*0.00651),"")</f>
        <v>1.9529999999999999E-2</v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9.7559999999999985</v>
      </c>
      <c r="BN183" s="64">
        <f>IFERROR(Y183*I183/H183,"0")</f>
        <v>9.7559999999999985</v>
      </c>
      <c r="BO183" s="64">
        <f>IFERROR(1/J183*(X183/H183),"0")</f>
        <v>1.6483516483516484E-2</v>
      </c>
      <c r="BP183" s="64">
        <f>IFERROR(1/J183*(Y183/H183),"0")</f>
        <v>1.6483516483516484E-2</v>
      </c>
    </row>
    <row r="184" spans="1:68" x14ac:dyDescent="0.2">
      <c r="A184" s="784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77">
        <f>IFERROR(X182/H182,"0")+IFERROR(X183/H183,"0")</f>
        <v>3</v>
      </c>
      <c r="Y184" s="777">
        <f>IFERROR(Y182/H182,"0")+IFERROR(Y183/H183,"0")</f>
        <v>3</v>
      </c>
      <c r="Z184" s="777">
        <f>IFERROR(IF(Z182="",0,Z182),"0")+IFERROR(IF(Z183="",0,Z183),"0")</f>
        <v>1.9529999999999999E-2</v>
      </c>
      <c r="AA184" s="778"/>
      <c r="AB184" s="778"/>
      <c r="AC184" s="778"/>
    </row>
    <row r="185" spans="1:68" x14ac:dyDescent="0.2">
      <c r="A185" s="785"/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6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77">
        <f>IFERROR(SUM(X182:X183),"0")</f>
        <v>9</v>
      </c>
      <c r="Y185" s="777">
        <f>IFERROR(SUM(Y182:Y183),"0")</f>
        <v>9</v>
      </c>
      <c r="Z185" s="37"/>
      <c r="AA185" s="778"/>
      <c r="AB185" s="778"/>
      <c r="AC185" s="778"/>
    </row>
    <row r="186" spans="1:68" ht="27.75" hidden="1" customHeight="1" x14ac:dyDescent="0.2">
      <c r="A186" s="802" t="s">
        <v>325</v>
      </c>
      <c r="B186" s="803"/>
      <c r="C186" s="803"/>
      <c r="D186" s="803"/>
      <c r="E186" s="803"/>
      <c r="F186" s="803"/>
      <c r="G186" s="803"/>
      <c r="H186" s="803"/>
      <c r="I186" s="803"/>
      <c r="J186" s="803"/>
      <c r="K186" s="803"/>
      <c r="L186" s="803"/>
      <c r="M186" s="803"/>
      <c r="N186" s="803"/>
      <c r="O186" s="803"/>
      <c r="P186" s="803"/>
      <c r="Q186" s="803"/>
      <c r="R186" s="803"/>
      <c r="S186" s="803"/>
      <c r="T186" s="803"/>
      <c r="U186" s="803"/>
      <c r="V186" s="803"/>
      <c r="W186" s="803"/>
      <c r="X186" s="803"/>
      <c r="Y186" s="803"/>
      <c r="Z186" s="803"/>
      <c r="AA186" s="48"/>
      <c r="AB186" s="48"/>
      <c r="AC186" s="48"/>
    </row>
    <row r="187" spans="1:68" ht="16.5" hidden="1" customHeight="1" x14ac:dyDescent="0.25">
      <c r="A187" s="791" t="s">
        <v>326</v>
      </c>
      <c r="B187" s="785"/>
      <c r="C187" s="785"/>
      <c r="D187" s="785"/>
      <c r="E187" s="785"/>
      <c r="F187" s="785"/>
      <c r="G187" s="785"/>
      <c r="H187" s="785"/>
      <c r="I187" s="785"/>
      <c r="J187" s="785"/>
      <c r="K187" s="785"/>
      <c r="L187" s="785"/>
      <c r="M187" s="785"/>
      <c r="N187" s="785"/>
      <c r="O187" s="785"/>
      <c r="P187" s="785"/>
      <c r="Q187" s="785"/>
      <c r="R187" s="785"/>
      <c r="S187" s="785"/>
      <c r="T187" s="785"/>
      <c r="U187" s="785"/>
      <c r="V187" s="785"/>
      <c r="W187" s="785"/>
      <c r="X187" s="785"/>
      <c r="Y187" s="785"/>
      <c r="Z187" s="785"/>
      <c r="AA187" s="770"/>
      <c r="AB187" s="770"/>
      <c r="AC187" s="770"/>
    </row>
    <row r="188" spans="1:68" ht="14.25" hidden="1" customHeight="1" x14ac:dyDescent="0.25">
      <c r="A188" s="819" t="s">
        <v>172</v>
      </c>
      <c r="B188" s="785"/>
      <c r="C188" s="785"/>
      <c r="D188" s="785"/>
      <c r="E188" s="785"/>
      <c r="F188" s="785"/>
      <c r="G188" s="785"/>
      <c r="H188" s="785"/>
      <c r="I188" s="785"/>
      <c r="J188" s="785"/>
      <c r="K188" s="785"/>
      <c r="L188" s="785"/>
      <c r="M188" s="785"/>
      <c r="N188" s="785"/>
      <c r="O188" s="785"/>
      <c r="P188" s="785"/>
      <c r="Q188" s="785"/>
      <c r="R188" s="785"/>
      <c r="S188" s="785"/>
      <c r="T188" s="785"/>
      <c r="U188" s="785"/>
      <c r="V188" s="785"/>
      <c r="W188" s="785"/>
      <c r="X188" s="785"/>
      <c r="Y188" s="785"/>
      <c r="Z188" s="785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4"/>
      <c r="B190" s="785"/>
      <c r="C190" s="785"/>
      <c r="D190" s="785"/>
      <c r="E190" s="785"/>
      <c r="F190" s="785"/>
      <c r="G190" s="785"/>
      <c r="H190" s="785"/>
      <c r="I190" s="785"/>
      <c r="J190" s="785"/>
      <c r="K190" s="785"/>
      <c r="L190" s="785"/>
      <c r="M190" s="785"/>
      <c r="N190" s="785"/>
      <c r="O190" s="786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85"/>
      <c r="B191" s="785"/>
      <c r="C191" s="785"/>
      <c r="D191" s="785"/>
      <c r="E191" s="785"/>
      <c r="F191" s="785"/>
      <c r="G191" s="785"/>
      <c r="H191" s="785"/>
      <c r="I191" s="785"/>
      <c r="J191" s="785"/>
      <c r="K191" s="785"/>
      <c r="L191" s="785"/>
      <c r="M191" s="785"/>
      <c r="N191" s="785"/>
      <c r="O191" s="786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hidden="1" customHeight="1" x14ac:dyDescent="0.25">
      <c r="A192" s="819" t="s">
        <v>64</v>
      </c>
      <c r="B192" s="785"/>
      <c r="C192" s="785"/>
      <c r="D192" s="785"/>
      <c r="E192" s="785"/>
      <c r="F192" s="785"/>
      <c r="G192" s="785"/>
      <c r="H192" s="785"/>
      <c r="I192" s="785"/>
      <c r="J192" s="785"/>
      <c r="K192" s="785"/>
      <c r="L192" s="785"/>
      <c r="M192" s="785"/>
      <c r="N192" s="785"/>
      <c r="O192" s="785"/>
      <c r="P192" s="785"/>
      <c r="Q192" s="785"/>
      <c r="R192" s="785"/>
      <c r="S192" s="785"/>
      <c r="T192" s="785"/>
      <c r="U192" s="785"/>
      <c r="V192" s="785"/>
      <c r="W192" s="785"/>
      <c r="X192" s="785"/>
      <c r="Y192" s="785"/>
      <c r="Z192" s="785"/>
      <c r="AA192" s="771"/>
      <c r="AB192" s="771"/>
      <c r="AC192" s="771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4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hidden="1" x14ac:dyDescent="0.2">
      <c r="A202" s="785"/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6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hidden="1" customHeight="1" x14ac:dyDescent="0.25">
      <c r="A203" s="791" t="s">
        <v>350</v>
      </c>
      <c r="B203" s="785"/>
      <c r="C203" s="785"/>
      <c r="D203" s="785"/>
      <c r="E203" s="785"/>
      <c r="F203" s="785"/>
      <c r="G203" s="785"/>
      <c r="H203" s="785"/>
      <c r="I203" s="785"/>
      <c r="J203" s="785"/>
      <c r="K203" s="785"/>
      <c r="L203" s="785"/>
      <c r="M203" s="785"/>
      <c r="N203" s="785"/>
      <c r="O203" s="785"/>
      <c r="P203" s="785"/>
      <c r="Q203" s="785"/>
      <c r="R203" s="785"/>
      <c r="S203" s="785"/>
      <c r="T203" s="785"/>
      <c r="U203" s="785"/>
      <c r="V203" s="785"/>
      <c r="W203" s="785"/>
      <c r="X203" s="785"/>
      <c r="Y203" s="785"/>
      <c r="Z203" s="785"/>
      <c r="AA203" s="770"/>
      <c r="AB203" s="770"/>
      <c r="AC203" s="770"/>
    </row>
    <row r="204" spans="1:68" ht="14.25" hidden="1" customHeight="1" x14ac:dyDescent="0.25">
      <c r="A204" s="819" t="s">
        <v>115</v>
      </c>
      <c r="B204" s="785"/>
      <c r="C204" s="785"/>
      <c r="D204" s="785"/>
      <c r="E204" s="785"/>
      <c r="F204" s="785"/>
      <c r="G204" s="785"/>
      <c r="H204" s="785"/>
      <c r="I204" s="785"/>
      <c r="J204" s="785"/>
      <c r="K204" s="785"/>
      <c r="L204" s="785"/>
      <c r="M204" s="785"/>
      <c r="N204" s="785"/>
      <c r="O204" s="785"/>
      <c r="P204" s="785"/>
      <c r="Q204" s="785"/>
      <c r="R204" s="785"/>
      <c r="S204" s="785"/>
      <c r="T204" s="785"/>
      <c r="U204" s="785"/>
      <c r="V204" s="785"/>
      <c r="W204" s="785"/>
      <c r="X204" s="785"/>
      <c r="Y204" s="785"/>
      <c r="Z204" s="785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119</v>
      </c>
      <c r="N205" s="33"/>
      <c r="O205" s="32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4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6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5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6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819" t="s">
        <v>172</v>
      </c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785"/>
      <c r="X209" s="785"/>
      <c r="Y209" s="785"/>
      <c r="Z209" s="785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4"/>
      <c r="B212" s="785"/>
      <c r="C212" s="785"/>
      <c r="D212" s="785"/>
      <c r="E212" s="785"/>
      <c r="F212" s="785"/>
      <c r="G212" s="785"/>
      <c r="H212" s="785"/>
      <c r="I212" s="785"/>
      <c r="J212" s="785"/>
      <c r="K212" s="785"/>
      <c r="L212" s="785"/>
      <c r="M212" s="785"/>
      <c r="N212" s="785"/>
      <c r="O212" s="786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5"/>
      <c r="B213" s="785"/>
      <c r="C213" s="785"/>
      <c r="D213" s="785"/>
      <c r="E213" s="785"/>
      <c r="F213" s="785"/>
      <c r="G213" s="785"/>
      <c r="H213" s="785"/>
      <c r="I213" s="785"/>
      <c r="J213" s="785"/>
      <c r="K213" s="785"/>
      <c r="L213" s="785"/>
      <c r="M213" s="785"/>
      <c r="N213" s="785"/>
      <c r="O213" s="786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819" t="s">
        <v>64</v>
      </c>
      <c r="B214" s="785"/>
      <c r="C214" s="785"/>
      <c r="D214" s="785"/>
      <c r="E214" s="785"/>
      <c r="F214" s="785"/>
      <c r="G214" s="785"/>
      <c r="H214" s="785"/>
      <c r="I214" s="785"/>
      <c r="J214" s="785"/>
      <c r="K214" s="785"/>
      <c r="L214" s="785"/>
      <c r="M214" s="785"/>
      <c r="N214" s="785"/>
      <c r="O214" s="785"/>
      <c r="P214" s="785"/>
      <c r="Q214" s="785"/>
      <c r="R214" s="785"/>
      <c r="S214" s="785"/>
      <c r="T214" s="785"/>
      <c r="U214" s="785"/>
      <c r="V214" s="785"/>
      <c r="W214" s="785"/>
      <c r="X214" s="785"/>
      <c r="Y214" s="785"/>
      <c r="Z214" s="785"/>
      <c r="AA214" s="771"/>
      <c r="AB214" s="771"/>
      <c r="AC214" s="771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4"/>
      <c r="B223" s="785"/>
      <c r="C223" s="785"/>
      <c r="D223" s="785"/>
      <c r="E223" s="785"/>
      <c r="F223" s="785"/>
      <c r="G223" s="785"/>
      <c r="H223" s="785"/>
      <c r="I223" s="785"/>
      <c r="J223" s="785"/>
      <c r="K223" s="785"/>
      <c r="L223" s="785"/>
      <c r="M223" s="785"/>
      <c r="N223" s="785"/>
      <c r="O223" s="786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hidden="1" x14ac:dyDescent="0.2">
      <c r="A224" s="785"/>
      <c r="B224" s="785"/>
      <c r="C224" s="785"/>
      <c r="D224" s="785"/>
      <c r="E224" s="785"/>
      <c r="F224" s="785"/>
      <c r="G224" s="785"/>
      <c r="H224" s="785"/>
      <c r="I224" s="785"/>
      <c r="J224" s="785"/>
      <c r="K224" s="785"/>
      <c r="L224" s="785"/>
      <c r="M224" s="785"/>
      <c r="N224" s="785"/>
      <c r="O224" s="786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hidden="1" customHeight="1" x14ac:dyDescent="0.25">
      <c r="A225" s="819" t="s">
        <v>73</v>
      </c>
      <c r="B225" s="785"/>
      <c r="C225" s="785"/>
      <c r="D225" s="785"/>
      <c r="E225" s="785"/>
      <c r="F225" s="785"/>
      <c r="G225" s="785"/>
      <c r="H225" s="785"/>
      <c r="I225" s="785"/>
      <c r="J225" s="785"/>
      <c r="K225" s="785"/>
      <c r="L225" s="785"/>
      <c r="M225" s="785"/>
      <c r="N225" s="785"/>
      <c r="O225" s="785"/>
      <c r="P225" s="785"/>
      <c r="Q225" s="785"/>
      <c r="R225" s="785"/>
      <c r="S225" s="785"/>
      <c r="T225" s="785"/>
      <c r="U225" s="785"/>
      <c r="V225" s="785"/>
      <c r="W225" s="785"/>
      <c r="X225" s="785"/>
      <c r="Y225" s="785"/>
      <c r="Z225" s="785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9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167</v>
      </c>
      <c r="N231" s="33"/>
      <c r="O231" s="32">
        <v>45</v>
      </c>
      <c r="P231" s="8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4"/>
      <c r="B237" s="785"/>
      <c r="C237" s="785"/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6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hidden="1" x14ac:dyDescent="0.2">
      <c r="A238" s="785"/>
      <c r="B238" s="785"/>
      <c r="C238" s="785"/>
      <c r="D238" s="785"/>
      <c r="E238" s="785"/>
      <c r="F238" s="785"/>
      <c r="G238" s="785"/>
      <c r="H238" s="785"/>
      <c r="I238" s="785"/>
      <c r="J238" s="785"/>
      <c r="K238" s="785"/>
      <c r="L238" s="785"/>
      <c r="M238" s="785"/>
      <c r="N238" s="785"/>
      <c r="O238" s="786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77">
        <f>IFERROR(SUM(X226:X236),"0")</f>
        <v>0</v>
      </c>
      <c r="Y238" s="777">
        <f>IFERROR(SUM(Y226:Y236),"0")</f>
        <v>0</v>
      </c>
      <c r="Z238" s="37"/>
      <c r="AA238" s="778"/>
      <c r="AB238" s="778"/>
      <c r="AC238" s="778"/>
    </row>
    <row r="239" spans="1:68" ht="14.25" hidden="1" customHeight="1" x14ac:dyDescent="0.25">
      <c r="A239" s="819" t="s">
        <v>213</v>
      </c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5"/>
      <c r="P239" s="785"/>
      <c r="Q239" s="785"/>
      <c r="R239" s="785"/>
      <c r="S239" s="785"/>
      <c r="T239" s="785"/>
      <c r="U239" s="785"/>
      <c r="V239" s="785"/>
      <c r="W239" s="785"/>
      <c r="X239" s="785"/>
      <c r="Y239" s="785"/>
      <c r="Z239" s="785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4301060404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132</v>
      </c>
      <c r="K241" s="32" t="s">
        <v>128</v>
      </c>
      <c r="L241" s="32"/>
      <c r="M241" s="33" t="s">
        <v>68</v>
      </c>
      <c r="N241" s="33"/>
      <c r="O241" s="32">
        <v>40</v>
      </c>
      <c r="P241" s="11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167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4"/>
      <c r="B246" s="785"/>
      <c r="C246" s="785"/>
      <c r="D246" s="785"/>
      <c r="E246" s="785"/>
      <c r="F246" s="785"/>
      <c r="G246" s="785"/>
      <c r="H246" s="785"/>
      <c r="I246" s="785"/>
      <c r="J246" s="785"/>
      <c r="K246" s="785"/>
      <c r="L246" s="785"/>
      <c r="M246" s="785"/>
      <c r="N246" s="785"/>
      <c r="O246" s="786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85"/>
      <c r="B247" s="785"/>
      <c r="C247" s="785"/>
      <c r="D247" s="785"/>
      <c r="E247" s="785"/>
      <c r="F247" s="785"/>
      <c r="G247" s="785"/>
      <c r="H247" s="785"/>
      <c r="I247" s="785"/>
      <c r="J247" s="785"/>
      <c r="K247" s="785"/>
      <c r="L247" s="785"/>
      <c r="M247" s="785"/>
      <c r="N247" s="785"/>
      <c r="O247" s="786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hidden="1" customHeight="1" x14ac:dyDescent="0.25">
      <c r="A248" s="791" t="s">
        <v>428</v>
      </c>
      <c r="B248" s="785"/>
      <c r="C248" s="785"/>
      <c r="D248" s="785"/>
      <c r="E248" s="785"/>
      <c r="F248" s="785"/>
      <c r="G248" s="785"/>
      <c r="H248" s="785"/>
      <c r="I248" s="785"/>
      <c r="J248" s="785"/>
      <c r="K248" s="785"/>
      <c r="L248" s="785"/>
      <c r="M248" s="785"/>
      <c r="N248" s="785"/>
      <c r="O248" s="785"/>
      <c r="P248" s="785"/>
      <c r="Q248" s="785"/>
      <c r="R248" s="785"/>
      <c r="S248" s="785"/>
      <c r="T248" s="785"/>
      <c r="U248" s="785"/>
      <c r="V248" s="785"/>
      <c r="W248" s="785"/>
      <c r="X248" s="785"/>
      <c r="Y248" s="785"/>
      <c r="Z248" s="785"/>
      <c r="AA248" s="770"/>
      <c r="AB248" s="770"/>
      <c r="AC248" s="770"/>
    </row>
    <row r="249" spans="1:68" ht="14.25" hidden="1" customHeight="1" x14ac:dyDescent="0.25">
      <c r="A249" s="819" t="s">
        <v>115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1">
        <v>4301011945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118</v>
      </c>
      <c r="L250" s="32"/>
      <c r="M250" s="33" t="s">
        <v>151</v>
      </c>
      <c r="N250" s="33"/>
      <c r="O250" s="32">
        <v>55</v>
      </c>
      <c r="P250" s="90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4301011717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118</v>
      </c>
      <c r="L251" s="32"/>
      <c r="M251" s="33" t="s">
        <v>119</v>
      </c>
      <c r="N251" s="33"/>
      <c r="O251" s="32">
        <v>55</v>
      </c>
      <c r="P251" s="105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4301011944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439</v>
      </c>
      <c r="C254" s="31">
        <v>4301011733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118</v>
      </c>
      <c r="L254" s="32"/>
      <c r="M254" s="33" t="s">
        <v>77</v>
      </c>
      <c r="N254" s="33"/>
      <c r="O254" s="32">
        <v>55</v>
      </c>
      <c r="P254" s="10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119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119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4"/>
      <c r="B258" s="785"/>
      <c r="C258" s="785"/>
      <c r="D258" s="785"/>
      <c r="E258" s="785"/>
      <c r="F258" s="785"/>
      <c r="G258" s="785"/>
      <c r="H258" s="785"/>
      <c r="I258" s="785"/>
      <c r="J258" s="785"/>
      <c r="K258" s="785"/>
      <c r="L258" s="785"/>
      <c r="M258" s="785"/>
      <c r="N258" s="785"/>
      <c r="O258" s="786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5"/>
      <c r="B259" s="785"/>
      <c r="C259" s="785"/>
      <c r="D259" s="785"/>
      <c r="E259" s="785"/>
      <c r="F259" s="785"/>
      <c r="G259" s="785"/>
      <c r="H259" s="785"/>
      <c r="I259" s="785"/>
      <c r="J259" s="785"/>
      <c r="K259" s="785"/>
      <c r="L259" s="785"/>
      <c r="M259" s="785"/>
      <c r="N259" s="785"/>
      <c r="O259" s="786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791" t="s">
        <v>449</v>
      </c>
      <c r="B260" s="785"/>
      <c r="C260" s="785"/>
      <c r="D260" s="785"/>
      <c r="E260" s="785"/>
      <c r="F260" s="785"/>
      <c r="G260" s="785"/>
      <c r="H260" s="785"/>
      <c r="I260" s="785"/>
      <c r="J260" s="785"/>
      <c r="K260" s="785"/>
      <c r="L260" s="785"/>
      <c r="M260" s="785"/>
      <c r="N260" s="785"/>
      <c r="O260" s="785"/>
      <c r="P260" s="785"/>
      <c r="Q260" s="785"/>
      <c r="R260" s="785"/>
      <c r="S260" s="785"/>
      <c r="T260" s="785"/>
      <c r="U260" s="785"/>
      <c r="V260" s="785"/>
      <c r="W260" s="785"/>
      <c r="X260" s="785"/>
      <c r="Y260" s="785"/>
      <c r="Z260" s="785"/>
      <c r="AA260" s="770"/>
      <c r="AB260" s="770"/>
      <c r="AC260" s="770"/>
    </row>
    <row r="261" spans="1:68" ht="14.25" hidden="1" customHeight="1" x14ac:dyDescent="0.25">
      <c r="A261" s="819" t="s">
        <v>115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1">
        <v>4301011942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118</v>
      </c>
      <c r="L262" s="32"/>
      <c r="M262" s="33" t="s">
        <v>151</v>
      </c>
      <c r="N262" s="33"/>
      <c r="O262" s="32">
        <v>55</v>
      </c>
      <c r="P262" s="120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452</v>
      </c>
      <c r="C263" s="31">
        <v>4301011826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118</v>
      </c>
      <c r="L263" s="32"/>
      <c r="M263" s="33" t="s">
        <v>119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4301011941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459</v>
      </c>
      <c r="C266" s="31">
        <v>4301011721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119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119</v>
      </c>
      <c r="N268" s="33"/>
      <c r="O268" s="32">
        <v>55</v>
      </c>
      <c r="P268" s="8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0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4"/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6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85"/>
      <c r="B272" s="785"/>
      <c r="C272" s="785"/>
      <c r="D272" s="785"/>
      <c r="E272" s="785"/>
      <c r="F272" s="785"/>
      <c r="G272" s="785"/>
      <c r="H272" s="785"/>
      <c r="I272" s="785"/>
      <c r="J272" s="785"/>
      <c r="K272" s="785"/>
      <c r="L272" s="785"/>
      <c r="M272" s="785"/>
      <c r="N272" s="785"/>
      <c r="O272" s="786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hidden="1" customHeight="1" x14ac:dyDescent="0.25">
      <c r="A273" s="819" t="s">
        <v>172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4"/>
      <c r="B275" s="785"/>
      <c r="C275" s="785"/>
      <c r="D275" s="785"/>
      <c r="E275" s="785"/>
      <c r="F275" s="785"/>
      <c r="G275" s="785"/>
      <c r="H275" s="785"/>
      <c r="I275" s="785"/>
      <c r="J275" s="785"/>
      <c r="K275" s="785"/>
      <c r="L275" s="785"/>
      <c r="M275" s="785"/>
      <c r="N275" s="785"/>
      <c r="O275" s="786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5"/>
      <c r="B276" s="785"/>
      <c r="C276" s="785"/>
      <c r="D276" s="785"/>
      <c r="E276" s="785"/>
      <c r="F276" s="785"/>
      <c r="G276" s="785"/>
      <c r="H276" s="785"/>
      <c r="I276" s="785"/>
      <c r="J276" s="785"/>
      <c r="K276" s="785"/>
      <c r="L276" s="785"/>
      <c r="M276" s="785"/>
      <c r="N276" s="785"/>
      <c r="O276" s="786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791" t="s">
        <v>473</v>
      </c>
      <c r="B277" s="785"/>
      <c r="C277" s="785"/>
      <c r="D277" s="785"/>
      <c r="E277" s="785"/>
      <c r="F277" s="785"/>
      <c r="G277" s="785"/>
      <c r="H277" s="785"/>
      <c r="I277" s="785"/>
      <c r="J277" s="785"/>
      <c r="K277" s="785"/>
      <c r="L277" s="785"/>
      <c r="M277" s="785"/>
      <c r="N277" s="785"/>
      <c r="O277" s="785"/>
      <c r="P277" s="785"/>
      <c r="Q277" s="785"/>
      <c r="R277" s="785"/>
      <c r="S277" s="785"/>
      <c r="T277" s="785"/>
      <c r="U277" s="785"/>
      <c r="V277" s="785"/>
      <c r="W277" s="785"/>
      <c r="X277" s="785"/>
      <c r="Y277" s="785"/>
      <c r="Z277" s="785"/>
      <c r="AA277" s="770"/>
      <c r="AB277" s="770"/>
      <c r="AC277" s="770"/>
    </row>
    <row r="278" spans="1:68" ht="14.25" hidden="1" customHeight="1" x14ac:dyDescent="0.25">
      <c r="A278" s="819" t="s">
        <v>115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1">
        <v>4301011322</v>
      </c>
      <c r="D279" s="779">
        <v>4607091387452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77</v>
      </c>
      <c r="N279" s="33"/>
      <c r="O279" s="32">
        <v>55</v>
      </c>
      <c r="P279" s="105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4301011855</v>
      </c>
      <c r="D280" s="779">
        <v>4680115885837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119</v>
      </c>
      <c r="N280" s="33"/>
      <c r="O280" s="32">
        <v>55</v>
      </c>
      <c r="P280" s="9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4301011910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118</v>
      </c>
      <c r="L281" s="32"/>
      <c r="M281" s="33" t="s">
        <v>151</v>
      </c>
      <c r="N281" s="33"/>
      <c r="O281" s="32">
        <v>55</v>
      </c>
      <c r="P281" s="9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4301011850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4301011313</v>
      </c>
      <c r="D283" s="779">
        <v>4607091385984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98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4301011853</v>
      </c>
      <c r="D284" s="779">
        <v>4680115885851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8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4301011319</v>
      </c>
      <c r="D285" s="779">
        <v>4607091387469</v>
      </c>
      <c r="E285" s="780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128</v>
      </c>
      <c r="L285" s="32"/>
      <c r="M285" s="33" t="s">
        <v>119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4301011852</v>
      </c>
      <c r="D286" s="779">
        <v>4680115885844</v>
      </c>
      <c r="E286" s="780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128</v>
      </c>
      <c r="L286" s="32"/>
      <c r="M286" s="33" t="s">
        <v>119</v>
      </c>
      <c r="N286" s="33"/>
      <c r="O286" s="32">
        <v>55</v>
      </c>
      <c r="P286" s="91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4301011316</v>
      </c>
      <c r="D287" s="779">
        <v>4607091387438</v>
      </c>
      <c r="E287" s="780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498</v>
      </c>
      <c r="B288" s="54" t="s">
        <v>499</v>
      </c>
      <c r="C288" s="31">
        <v>4301011851</v>
      </c>
      <c r="D288" s="779">
        <v>4680115885820</v>
      </c>
      <c r="E288" s="780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4"/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6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85"/>
      <c r="B290" s="785"/>
      <c r="C290" s="785"/>
      <c r="D290" s="785"/>
      <c r="E290" s="785"/>
      <c r="F290" s="785"/>
      <c r="G290" s="785"/>
      <c r="H290" s="785"/>
      <c r="I290" s="785"/>
      <c r="J290" s="785"/>
      <c r="K290" s="785"/>
      <c r="L290" s="785"/>
      <c r="M290" s="785"/>
      <c r="N290" s="785"/>
      <c r="O290" s="786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791" t="s">
        <v>500</v>
      </c>
      <c r="B291" s="785"/>
      <c r="C291" s="785"/>
      <c r="D291" s="785"/>
      <c r="E291" s="785"/>
      <c r="F291" s="785"/>
      <c r="G291" s="785"/>
      <c r="H291" s="785"/>
      <c r="I291" s="785"/>
      <c r="J291" s="785"/>
      <c r="K291" s="785"/>
      <c r="L291" s="785"/>
      <c r="M291" s="785"/>
      <c r="N291" s="785"/>
      <c r="O291" s="785"/>
      <c r="P291" s="785"/>
      <c r="Q291" s="785"/>
      <c r="R291" s="785"/>
      <c r="S291" s="785"/>
      <c r="T291" s="785"/>
      <c r="U291" s="785"/>
      <c r="V291" s="785"/>
      <c r="W291" s="785"/>
      <c r="X291" s="785"/>
      <c r="Y291" s="785"/>
      <c r="Z291" s="785"/>
      <c r="AA291" s="770"/>
      <c r="AB291" s="770"/>
      <c r="AC291" s="770"/>
    </row>
    <row r="292" spans="1:68" ht="14.25" hidden="1" customHeight="1" x14ac:dyDescent="0.25">
      <c r="A292" s="819" t="s">
        <v>115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119</v>
      </c>
      <c r="N293" s="33"/>
      <c r="O293" s="32">
        <v>31</v>
      </c>
      <c r="P293" s="11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4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5"/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6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791" t="s">
        <v>503</v>
      </c>
      <c r="B296" s="785"/>
      <c r="C296" s="785"/>
      <c r="D296" s="785"/>
      <c r="E296" s="785"/>
      <c r="F296" s="785"/>
      <c r="G296" s="785"/>
      <c r="H296" s="785"/>
      <c r="I296" s="785"/>
      <c r="J296" s="785"/>
      <c r="K296" s="785"/>
      <c r="L296" s="785"/>
      <c r="M296" s="785"/>
      <c r="N296" s="785"/>
      <c r="O296" s="785"/>
      <c r="P296" s="785"/>
      <c r="Q296" s="785"/>
      <c r="R296" s="785"/>
      <c r="S296" s="785"/>
      <c r="T296" s="785"/>
      <c r="U296" s="785"/>
      <c r="V296" s="785"/>
      <c r="W296" s="785"/>
      <c r="X296" s="785"/>
      <c r="Y296" s="785"/>
      <c r="Z296" s="785"/>
      <c r="AA296" s="770"/>
      <c r="AB296" s="770"/>
      <c r="AC296" s="770"/>
    </row>
    <row r="297" spans="1:68" ht="14.25" hidden="1" customHeight="1" x14ac:dyDescent="0.25">
      <c r="A297" s="819" t="s">
        <v>115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4"/>
      <c r="B301" s="785"/>
      <c r="C301" s="785"/>
      <c r="D301" s="785"/>
      <c r="E301" s="785"/>
      <c r="F301" s="785"/>
      <c r="G301" s="785"/>
      <c r="H301" s="785"/>
      <c r="I301" s="785"/>
      <c r="J301" s="785"/>
      <c r="K301" s="785"/>
      <c r="L301" s="785"/>
      <c r="M301" s="785"/>
      <c r="N301" s="785"/>
      <c r="O301" s="786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5"/>
      <c r="B302" s="785"/>
      <c r="C302" s="785"/>
      <c r="D302" s="785"/>
      <c r="E302" s="785"/>
      <c r="F302" s="785"/>
      <c r="G302" s="785"/>
      <c r="H302" s="785"/>
      <c r="I302" s="785"/>
      <c r="J302" s="785"/>
      <c r="K302" s="785"/>
      <c r="L302" s="785"/>
      <c r="M302" s="785"/>
      <c r="N302" s="785"/>
      <c r="O302" s="786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791" t="s">
        <v>512</v>
      </c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5"/>
      <c r="P303" s="785"/>
      <c r="Q303" s="785"/>
      <c r="R303" s="785"/>
      <c r="S303" s="785"/>
      <c r="T303" s="785"/>
      <c r="U303" s="785"/>
      <c r="V303" s="785"/>
      <c r="W303" s="785"/>
      <c r="X303" s="785"/>
      <c r="Y303" s="785"/>
      <c r="Z303" s="785"/>
      <c r="AA303" s="770"/>
      <c r="AB303" s="770"/>
      <c r="AC303" s="770"/>
    </row>
    <row r="304" spans="1:68" ht="14.25" hidden="1" customHeight="1" x14ac:dyDescent="0.25">
      <c r="A304" s="819" t="s">
        <v>73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4"/>
      <c r="B311" s="785"/>
      <c r="C311" s="785"/>
      <c r="D311" s="785"/>
      <c r="E311" s="785"/>
      <c r="F311" s="785"/>
      <c r="G311" s="785"/>
      <c r="H311" s="785"/>
      <c r="I311" s="785"/>
      <c r="J311" s="785"/>
      <c r="K311" s="785"/>
      <c r="L311" s="785"/>
      <c r="M311" s="785"/>
      <c r="N311" s="785"/>
      <c r="O311" s="786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hidden="1" customHeight="1" x14ac:dyDescent="0.25">
      <c r="A313" s="791" t="s">
        <v>528</v>
      </c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5"/>
      <c r="P313" s="785"/>
      <c r="Q313" s="785"/>
      <c r="R313" s="785"/>
      <c r="S313" s="785"/>
      <c r="T313" s="785"/>
      <c r="U313" s="785"/>
      <c r="V313" s="785"/>
      <c r="W313" s="785"/>
      <c r="X313" s="785"/>
      <c r="Y313" s="785"/>
      <c r="Z313" s="785"/>
      <c r="AA313" s="770"/>
      <c r="AB313" s="770"/>
      <c r="AC313" s="770"/>
    </row>
    <row r="314" spans="1:68" ht="14.25" hidden="1" customHeight="1" x14ac:dyDescent="0.25">
      <c r="A314" s="819" t="s">
        <v>115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4"/>
      <c r="B316" s="785"/>
      <c r="C316" s="785"/>
      <c r="D316" s="785"/>
      <c r="E316" s="785"/>
      <c r="F316" s="785"/>
      <c r="G316" s="785"/>
      <c r="H316" s="785"/>
      <c r="I316" s="785"/>
      <c r="J316" s="785"/>
      <c r="K316" s="785"/>
      <c r="L316" s="785"/>
      <c r="M316" s="785"/>
      <c r="N316" s="785"/>
      <c r="O316" s="786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819" t="s">
        <v>64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4"/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6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5"/>
      <c r="B321" s="785"/>
      <c r="C321" s="785"/>
      <c r="D321" s="785"/>
      <c r="E321" s="785"/>
      <c r="F321" s="785"/>
      <c r="G321" s="785"/>
      <c r="H321" s="785"/>
      <c r="I321" s="785"/>
      <c r="J321" s="785"/>
      <c r="K321" s="785"/>
      <c r="L321" s="785"/>
      <c r="M321" s="785"/>
      <c r="N321" s="785"/>
      <c r="O321" s="786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819" t="s">
        <v>73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4"/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6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5"/>
      <c r="B325" s="785"/>
      <c r="C325" s="785"/>
      <c r="D325" s="785"/>
      <c r="E325" s="785"/>
      <c r="F325" s="785"/>
      <c r="G325" s="785"/>
      <c r="H325" s="785"/>
      <c r="I325" s="785"/>
      <c r="J325" s="785"/>
      <c r="K325" s="785"/>
      <c r="L325" s="785"/>
      <c r="M325" s="785"/>
      <c r="N325" s="785"/>
      <c r="O325" s="786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791" t="s">
        <v>538</v>
      </c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5"/>
      <c r="P326" s="785"/>
      <c r="Q326" s="785"/>
      <c r="R326" s="785"/>
      <c r="S326" s="785"/>
      <c r="T326" s="785"/>
      <c r="U326" s="785"/>
      <c r="V326" s="785"/>
      <c r="W326" s="785"/>
      <c r="X326" s="785"/>
      <c r="Y326" s="785"/>
      <c r="Z326" s="785"/>
      <c r="AA326" s="770"/>
      <c r="AB326" s="770"/>
      <c r="AC326" s="770"/>
    </row>
    <row r="327" spans="1:68" ht="14.25" hidden="1" customHeight="1" x14ac:dyDescent="0.25">
      <c r="A327" s="819" t="s">
        <v>115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119</v>
      </c>
      <c r="N328" s="33"/>
      <c r="O328" s="32">
        <v>55</v>
      </c>
      <c r="P328" s="8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4"/>
      <c r="B329" s="785"/>
      <c r="C329" s="785"/>
      <c r="D329" s="785"/>
      <c r="E329" s="785"/>
      <c r="F329" s="785"/>
      <c r="G329" s="785"/>
      <c r="H329" s="785"/>
      <c r="I329" s="785"/>
      <c r="J329" s="785"/>
      <c r="K329" s="785"/>
      <c r="L329" s="785"/>
      <c r="M329" s="785"/>
      <c r="N329" s="785"/>
      <c r="O329" s="786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5"/>
      <c r="B330" s="785"/>
      <c r="C330" s="785"/>
      <c r="D330" s="785"/>
      <c r="E330" s="785"/>
      <c r="F330" s="785"/>
      <c r="G330" s="785"/>
      <c r="H330" s="785"/>
      <c r="I330" s="785"/>
      <c r="J330" s="785"/>
      <c r="K330" s="785"/>
      <c r="L330" s="785"/>
      <c r="M330" s="785"/>
      <c r="N330" s="785"/>
      <c r="O330" s="786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819" t="s">
        <v>64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4"/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6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5"/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6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819" t="s">
        <v>73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4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5"/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6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791" t="s">
        <v>551</v>
      </c>
      <c r="B340" s="785"/>
      <c r="C340" s="785"/>
      <c r="D340" s="785"/>
      <c r="E340" s="785"/>
      <c r="F340" s="785"/>
      <c r="G340" s="785"/>
      <c r="H340" s="785"/>
      <c r="I340" s="785"/>
      <c r="J340" s="785"/>
      <c r="K340" s="785"/>
      <c r="L340" s="785"/>
      <c r="M340" s="785"/>
      <c r="N340" s="785"/>
      <c r="O340" s="785"/>
      <c r="P340" s="785"/>
      <c r="Q340" s="785"/>
      <c r="R340" s="785"/>
      <c r="S340" s="785"/>
      <c r="T340" s="785"/>
      <c r="U340" s="785"/>
      <c r="V340" s="785"/>
      <c r="W340" s="785"/>
      <c r="X340" s="785"/>
      <c r="Y340" s="785"/>
      <c r="Z340" s="785"/>
      <c r="AA340" s="770"/>
      <c r="AB340" s="770"/>
      <c r="AC340" s="770"/>
    </row>
    <row r="341" spans="1:68" ht="14.25" hidden="1" customHeight="1" x14ac:dyDescent="0.25">
      <c r="A341" s="819" t="s">
        <v>115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119</v>
      </c>
      <c r="N342" s="33"/>
      <c r="O342" s="32">
        <v>55</v>
      </c>
      <c r="P342" s="116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4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5"/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6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819" t="s">
        <v>64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4"/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6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85"/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6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hidden="1" customHeight="1" x14ac:dyDescent="0.25">
      <c r="A350" s="819" t="s">
        <v>73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4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5"/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6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791" t="s">
        <v>562</v>
      </c>
      <c r="B354" s="785"/>
      <c r="C354" s="785"/>
      <c r="D354" s="785"/>
      <c r="E354" s="785"/>
      <c r="F354" s="785"/>
      <c r="G354" s="785"/>
      <c r="H354" s="785"/>
      <c r="I354" s="785"/>
      <c r="J354" s="785"/>
      <c r="K354" s="785"/>
      <c r="L354" s="785"/>
      <c r="M354" s="785"/>
      <c r="N354" s="785"/>
      <c r="O354" s="785"/>
      <c r="P354" s="785"/>
      <c r="Q354" s="785"/>
      <c r="R354" s="785"/>
      <c r="S354" s="785"/>
      <c r="T354" s="785"/>
      <c r="U354" s="785"/>
      <c r="V354" s="785"/>
      <c r="W354" s="785"/>
      <c r="X354" s="785"/>
      <c r="Y354" s="785"/>
      <c r="Z354" s="785"/>
      <c r="AA354" s="770"/>
      <c r="AB354" s="770"/>
      <c r="AC354" s="770"/>
    </row>
    <row r="355" spans="1:68" ht="14.25" hidden="1" customHeight="1" x14ac:dyDescent="0.25">
      <c r="A355" s="819" t="s">
        <v>115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4301011911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118</v>
      </c>
      <c r="L357" s="32"/>
      <c r="M357" s="33" t="s">
        <v>151</v>
      </c>
      <c r="N357" s="33"/>
      <c r="O357" s="32">
        <v>55</v>
      </c>
      <c r="P357" s="11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4301012016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118</v>
      </c>
      <c r="L358" s="32" t="s">
        <v>147</v>
      </c>
      <c r="M358" s="33" t="s">
        <v>77</v>
      </c>
      <c r="N358" s="33"/>
      <c r="O358" s="32">
        <v>55</v>
      </c>
      <c r="P358" s="9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119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119</v>
      </c>
      <c r="N360" s="33"/>
      <c r="O360" s="32">
        <v>55</v>
      </c>
      <c r="P360" s="12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119</v>
      </c>
      <c r="N361" s="33"/>
      <c r="O361" s="32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4301011323</v>
      </c>
      <c r="D363" s="779">
        <v>4607091386011</v>
      </c>
      <c r="E363" s="780"/>
      <c r="F363" s="774">
        <v>0.5</v>
      </c>
      <c r="G363" s="32">
        <v>10</v>
      </c>
      <c r="H363" s="774">
        <v>5</v>
      </c>
      <c r="I363" s="774">
        <v>5.21</v>
      </c>
      <c r="J363" s="32">
        <v>132</v>
      </c>
      <c r="K363" s="32" t="s">
        <v>128</v>
      </c>
      <c r="L363" s="32"/>
      <c r="M363" s="33" t="s">
        <v>77</v>
      </c>
      <c r="N363" s="33"/>
      <c r="O363" s="32">
        <v>55</v>
      </c>
      <c r="P363" s="12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585</v>
      </c>
      <c r="B364" s="54" t="s">
        <v>586</v>
      </c>
      <c r="C364" s="31">
        <v>4301011859</v>
      </c>
      <c r="D364" s="779">
        <v>4680115885608</v>
      </c>
      <c r="E364" s="780"/>
      <c r="F364" s="774">
        <v>0.4</v>
      </c>
      <c r="G364" s="32">
        <v>10</v>
      </c>
      <c r="H364" s="774">
        <v>4</v>
      </c>
      <c r="I364" s="77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4"/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6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85"/>
      <c r="B366" s="785"/>
      <c r="C366" s="785"/>
      <c r="D366" s="785"/>
      <c r="E366" s="785"/>
      <c r="F366" s="785"/>
      <c r="G366" s="785"/>
      <c r="H366" s="785"/>
      <c r="I366" s="785"/>
      <c r="J366" s="785"/>
      <c r="K366" s="785"/>
      <c r="L366" s="785"/>
      <c r="M366" s="785"/>
      <c r="N366" s="785"/>
      <c r="O366" s="786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819" t="s">
        <v>64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4"/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6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85"/>
      <c r="B373" s="785"/>
      <c r="C373" s="785"/>
      <c r="D373" s="785"/>
      <c r="E373" s="785"/>
      <c r="F373" s="785"/>
      <c r="G373" s="785"/>
      <c r="H373" s="785"/>
      <c r="I373" s="785"/>
      <c r="J373" s="785"/>
      <c r="K373" s="785"/>
      <c r="L373" s="785"/>
      <c r="M373" s="785"/>
      <c r="N373" s="785"/>
      <c r="O373" s="786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hidden="1" customHeight="1" x14ac:dyDescent="0.25">
      <c r="A374" s="819" t="s">
        <v>73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2500</v>
      </c>
      <c r="Y375" s="776">
        <f t="shared" ref="Y375:Y380" si="82">IFERROR(IF(X375="",0,CEILING((X375/$H375),1)*$H375),"")</f>
        <v>2503.7999999999997</v>
      </c>
      <c r="Z375" s="36">
        <f>IFERROR(IF(Y375=0,"",ROUNDUP(Y375/H375,0)*0.02175),"")</f>
        <v>6.9817499999999999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2678.8461538461538</v>
      </c>
      <c r="BN375" s="64">
        <f t="shared" ref="BN375:BN380" si="84">IFERROR(Y375*I375/H375,"0")</f>
        <v>2682.9180000000001</v>
      </c>
      <c r="BO375" s="64">
        <f t="shared" ref="BO375:BO380" si="85">IFERROR(1/J375*(X375/H375),"0")</f>
        <v>5.7234432234432226</v>
      </c>
      <c r="BP375" s="64">
        <f t="shared" ref="BP375:BP380" si="86">IFERROR(1/J375*(Y375/H375),"0")</f>
        <v>5.7321428571428568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4"/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6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77">
        <f>IFERROR(X375/H375,"0")+IFERROR(X376/H376,"0")+IFERROR(X377/H377,"0")+IFERROR(X378/H378,"0")+IFERROR(X379/H379,"0")+IFERROR(X380/H380,"0")</f>
        <v>320.5128205128205</v>
      </c>
      <c r="Y381" s="777">
        <f>IFERROR(Y375/H375,"0")+IFERROR(Y376/H376,"0")+IFERROR(Y377/H377,"0")+IFERROR(Y378/H378,"0")+IFERROR(Y379/H379,"0")+IFERROR(Y380/H380,"0")</f>
        <v>321</v>
      </c>
      <c r="Z381" s="777">
        <f>IFERROR(IF(Z375="",0,Z375),"0")+IFERROR(IF(Z376="",0,Z376),"0")+IFERROR(IF(Z377="",0,Z377),"0")+IFERROR(IF(Z378="",0,Z378),"0")+IFERROR(IF(Z379="",0,Z379),"0")+IFERROR(IF(Z380="",0,Z380),"0")</f>
        <v>6.9817499999999999</v>
      </c>
      <c r="AA381" s="778"/>
      <c r="AB381" s="778"/>
      <c r="AC381" s="778"/>
    </row>
    <row r="382" spans="1:68" x14ac:dyDescent="0.2">
      <c r="A382" s="785"/>
      <c r="B382" s="785"/>
      <c r="C382" s="785"/>
      <c r="D382" s="785"/>
      <c r="E382" s="785"/>
      <c r="F382" s="785"/>
      <c r="G382" s="785"/>
      <c r="H382" s="785"/>
      <c r="I382" s="785"/>
      <c r="J382" s="785"/>
      <c r="K382" s="785"/>
      <c r="L382" s="785"/>
      <c r="M382" s="785"/>
      <c r="N382" s="785"/>
      <c r="O382" s="786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77">
        <f>IFERROR(SUM(X375:X380),"0")</f>
        <v>2500</v>
      </c>
      <c r="Y382" s="777">
        <f>IFERROR(SUM(Y375:Y380),"0")</f>
        <v>2503.7999999999997</v>
      </c>
      <c r="Z382" s="37"/>
      <c r="AA382" s="778"/>
      <c r="AB382" s="778"/>
      <c r="AC382" s="778"/>
    </row>
    <row r="383" spans="1:68" ht="14.25" hidden="1" customHeight="1" x14ac:dyDescent="0.25">
      <c r="A383" s="819" t="s">
        <v>213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4301060325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625</v>
      </c>
      <c r="C387" s="31">
        <v>4301060484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167</v>
      </c>
      <c r="N387" s="33"/>
      <c r="O387" s="32">
        <v>30</v>
      </c>
      <c r="P387" s="1003" t="s">
        <v>626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4"/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6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hidden="1" x14ac:dyDescent="0.2">
      <c r="A389" s="785"/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6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hidden="1" customHeight="1" x14ac:dyDescent="0.25">
      <c r="A390" s="819" t="s">
        <v>104</v>
      </c>
      <c r="B390" s="785"/>
      <c r="C390" s="785"/>
      <c r="D390" s="785"/>
      <c r="E390" s="785"/>
      <c r="F390" s="785"/>
      <c r="G390" s="785"/>
      <c r="H390" s="785"/>
      <c r="I390" s="785"/>
      <c r="J390" s="785"/>
      <c r="K390" s="785"/>
      <c r="L390" s="785"/>
      <c r="M390" s="785"/>
      <c r="N390" s="785"/>
      <c r="O390" s="785"/>
      <c r="P390" s="785"/>
      <c r="Q390" s="785"/>
      <c r="R390" s="785"/>
      <c r="S390" s="785"/>
      <c r="T390" s="785"/>
      <c r="U390" s="785"/>
      <c r="V390" s="785"/>
      <c r="W390" s="785"/>
      <c r="X390" s="785"/>
      <c r="Y390" s="785"/>
      <c r="Z390" s="785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2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09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4"/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6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85"/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6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hidden="1" customHeight="1" x14ac:dyDescent="0.25">
      <c r="A397" s="819" t="s">
        <v>640</v>
      </c>
      <c r="B397" s="785"/>
      <c r="C397" s="785"/>
      <c r="D397" s="785"/>
      <c r="E397" s="785"/>
      <c r="F397" s="785"/>
      <c r="G397" s="785"/>
      <c r="H397" s="785"/>
      <c r="I397" s="785"/>
      <c r="J397" s="785"/>
      <c r="K397" s="785"/>
      <c r="L397" s="785"/>
      <c r="M397" s="785"/>
      <c r="N397" s="785"/>
      <c r="O397" s="785"/>
      <c r="P397" s="785"/>
      <c r="Q397" s="785"/>
      <c r="R397" s="785"/>
      <c r="S397" s="785"/>
      <c r="T397" s="785"/>
      <c r="U397" s="785"/>
      <c r="V397" s="785"/>
      <c r="W397" s="785"/>
      <c r="X397" s="785"/>
      <c r="Y397" s="785"/>
      <c r="Z397" s="785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4"/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6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85"/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6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hidden="1" customHeight="1" x14ac:dyDescent="0.25">
      <c r="A403" s="791" t="s">
        <v>649</v>
      </c>
      <c r="B403" s="785"/>
      <c r="C403" s="785"/>
      <c r="D403" s="785"/>
      <c r="E403" s="785"/>
      <c r="F403" s="785"/>
      <c r="G403" s="785"/>
      <c r="H403" s="785"/>
      <c r="I403" s="785"/>
      <c r="J403" s="785"/>
      <c r="K403" s="785"/>
      <c r="L403" s="785"/>
      <c r="M403" s="785"/>
      <c r="N403" s="785"/>
      <c r="O403" s="785"/>
      <c r="P403" s="785"/>
      <c r="Q403" s="785"/>
      <c r="R403" s="785"/>
      <c r="S403" s="785"/>
      <c r="T403" s="785"/>
      <c r="U403" s="785"/>
      <c r="V403" s="785"/>
      <c r="W403" s="785"/>
      <c r="X403" s="785"/>
      <c r="Y403" s="785"/>
      <c r="Z403" s="785"/>
      <c r="AA403" s="770"/>
      <c r="AB403" s="770"/>
      <c r="AC403" s="770"/>
    </row>
    <row r="404" spans="1:68" ht="14.25" hidden="1" customHeight="1" x14ac:dyDescent="0.25">
      <c r="A404" s="819" t="s">
        <v>64</v>
      </c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5"/>
      <c r="P404" s="785"/>
      <c r="Q404" s="785"/>
      <c r="R404" s="785"/>
      <c r="S404" s="785"/>
      <c r="T404" s="785"/>
      <c r="U404" s="785"/>
      <c r="V404" s="785"/>
      <c r="W404" s="785"/>
      <c r="X404" s="785"/>
      <c r="Y404" s="785"/>
      <c r="Z404" s="785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4"/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6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85"/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6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hidden="1" customHeight="1" x14ac:dyDescent="0.25">
      <c r="A408" s="819" t="s">
        <v>73</v>
      </c>
      <c r="B408" s="785"/>
      <c r="C408" s="785"/>
      <c r="D408" s="785"/>
      <c r="E408" s="785"/>
      <c r="F408" s="785"/>
      <c r="G408" s="785"/>
      <c r="H408" s="785"/>
      <c r="I408" s="785"/>
      <c r="J408" s="785"/>
      <c r="K408" s="785"/>
      <c r="L408" s="785"/>
      <c r="M408" s="785"/>
      <c r="N408" s="785"/>
      <c r="O408" s="785"/>
      <c r="P408" s="785"/>
      <c r="Q408" s="785"/>
      <c r="R408" s="785"/>
      <c r="S408" s="785"/>
      <c r="T408" s="785"/>
      <c r="U408" s="785"/>
      <c r="V408" s="785"/>
      <c r="W408" s="785"/>
      <c r="X408" s="785"/>
      <c r="Y408" s="785"/>
      <c r="Z408" s="785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4"/>
      <c r="B412" s="785"/>
      <c r="C412" s="785"/>
      <c r="D412" s="785"/>
      <c r="E412" s="785"/>
      <c r="F412" s="785"/>
      <c r="G412" s="785"/>
      <c r="H412" s="785"/>
      <c r="I412" s="785"/>
      <c r="J412" s="785"/>
      <c r="K412" s="785"/>
      <c r="L412" s="785"/>
      <c r="M412" s="785"/>
      <c r="N412" s="785"/>
      <c r="O412" s="786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85"/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6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hidden="1" customHeight="1" x14ac:dyDescent="0.2">
      <c r="A414" s="802" t="s">
        <v>662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48"/>
      <c r="AB414" s="48"/>
      <c r="AC414" s="48"/>
    </row>
    <row r="415" spans="1:68" ht="16.5" hidden="1" customHeight="1" x14ac:dyDescent="0.25">
      <c r="A415" s="791" t="s">
        <v>663</v>
      </c>
      <c r="B415" s="785"/>
      <c r="C415" s="785"/>
      <c r="D415" s="785"/>
      <c r="E415" s="785"/>
      <c r="F415" s="785"/>
      <c r="G415" s="785"/>
      <c r="H415" s="785"/>
      <c r="I415" s="785"/>
      <c r="J415" s="785"/>
      <c r="K415" s="785"/>
      <c r="L415" s="785"/>
      <c r="M415" s="785"/>
      <c r="N415" s="785"/>
      <c r="O415" s="785"/>
      <c r="P415" s="785"/>
      <c r="Q415" s="785"/>
      <c r="R415" s="785"/>
      <c r="S415" s="785"/>
      <c r="T415" s="785"/>
      <c r="U415" s="785"/>
      <c r="V415" s="785"/>
      <c r="W415" s="785"/>
      <c r="X415" s="785"/>
      <c r="Y415" s="785"/>
      <c r="Z415" s="785"/>
      <c r="AA415" s="770"/>
      <c r="AB415" s="770"/>
      <c r="AC415" s="770"/>
    </row>
    <row r="416" spans="1:68" ht="14.25" hidden="1" customHeight="1" x14ac:dyDescent="0.25">
      <c r="A416" s="819" t="s">
        <v>115</v>
      </c>
      <c r="B416" s="785"/>
      <c r="C416" s="785"/>
      <c r="D416" s="785"/>
      <c r="E416" s="785"/>
      <c r="F416" s="785"/>
      <c r="G416" s="785"/>
      <c r="H416" s="785"/>
      <c r="I416" s="785"/>
      <c r="J416" s="785"/>
      <c r="K416" s="785"/>
      <c r="L416" s="785"/>
      <c r="M416" s="785"/>
      <c r="N416" s="785"/>
      <c r="O416" s="785"/>
      <c r="P416" s="785"/>
      <c r="Q416" s="785"/>
      <c r="R416" s="785"/>
      <c r="S416" s="785"/>
      <c r="T416" s="785"/>
      <c r="U416" s="785"/>
      <c r="V416" s="785"/>
      <c r="W416" s="785"/>
      <c r="X416" s="785"/>
      <c r="Y416" s="785"/>
      <c r="Z416" s="785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119</v>
      </c>
      <c r="N424" s="33"/>
      <c r="O424" s="32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4301011868</v>
      </c>
      <c r="D426" s="779">
        <v>4680115884861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4301011866</v>
      </c>
      <c r="D427" s="779">
        <v>4680115884878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784"/>
      <c r="B428" s="785"/>
      <c r="C428" s="785"/>
      <c r="D428" s="785"/>
      <c r="E428" s="785"/>
      <c r="F428" s="785"/>
      <c r="G428" s="785"/>
      <c r="H428" s="785"/>
      <c r="I428" s="785"/>
      <c r="J428" s="785"/>
      <c r="K428" s="785"/>
      <c r="L428" s="785"/>
      <c r="M428" s="785"/>
      <c r="N428" s="785"/>
      <c r="O428" s="786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hidden="1" x14ac:dyDescent="0.2">
      <c r="A429" s="785"/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6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77">
        <f>IFERROR(SUM(X417:X427),"0")</f>
        <v>0</v>
      </c>
      <c r="Y429" s="777">
        <f>IFERROR(SUM(Y417:Y427),"0")</f>
        <v>0</v>
      </c>
      <c r="Z429" s="37"/>
      <c r="AA429" s="778"/>
      <c r="AB429" s="778"/>
      <c r="AC429" s="778"/>
    </row>
    <row r="430" spans="1:68" ht="14.25" hidden="1" customHeight="1" x14ac:dyDescent="0.25">
      <c r="A430" s="819" t="s">
        <v>172</v>
      </c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5"/>
      <c r="P430" s="785"/>
      <c r="Q430" s="785"/>
      <c r="R430" s="785"/>
      <c r="S430" s="785"/>
      <c r="T430" s="785"/>
      <c r="U430" s="785"/>
      <c r="V430" s="785"/>
      <c r="W430" s="785"/>
      <c r="X430" s="785"/>
      <c r="Y430" s="785"/>
      <c r="Z430" s="785"/>
      <c r="AA430" s="771"/>
      <c r="AB430" s="771"/>
      <c r="AC430" s="771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119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119</v>
      </c>
      <c r="N432" s="33"/>
      <c r="O432" s="32">
        <v>50</v>
      </c>
      <c r="P432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4"/>
      <c r="B433" s="785"/>
      <c r="C433" s="785"/>
      <c r="D433" s="785"/>
      <c r="E433" s="785"/>
      <c r="F433" s="785"/>
      <c r="G433" s="785"/>
      <c r="H433" s="785"/>
      <c r="I433" s="785"/>
      <c r="J433" s="785"/>
      <c r="K433" s="785"/>
      <c r="L433" s="785"/>
      <c r="M433" s="785"/>
      <c r="N433" s="785"/>
      <c r="O433" s="786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hidden="1" x14ac:dyDescent="0.2">
      <c r="A434" s="785"/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6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hidden="1" customHeight="1" x14ac:dyDescent="0.25">
      <c r="A435" s="819" t="s">
        <v>73</v>
      </c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5"/>
      <c r="P435" s="785"/>
      <c r="Q435" s="785"/>
      <c r="R435" s="785"/>
      <c r="S435" s="785"/>
      <c r="T435" s="785"/>
      <c r="U435" s="785"/>
      <c r="V435" s="785"/>
      <c r="W435" s="785"/>
      <c r="X435" s="785"/>
      <c r="Y435" s="785"/>
      <c r="Z435" s="785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204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98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4"/>
      <c r="B438" s="785"/>
      <c r="C438" s="785"/>
      <c r="D438" s="785"/>
      <c r="E438" s="785"/>
      <c r="F438" s="785"/>
      <c r="G438" s="785"/>
      <c r="H438" s="785"/>
      <c r="I438" s="785"/>
      <c r="J438" s="785"/>
      <c r="K438" s="785"/>
      <c r="L438" s="785"/>
      <c r="M438" s="785"/>
      <c r="N438" s="785"/>
      <c r="O438" s="786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hidden="1" customHeight="1" x14ac:dyDescent="0.25">
      <c r="A440" s="819" t="s">
        <v>213</v>
      </c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771"/>
      <c r="AB440" s="771"/>
      <c r="AC440" s="771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3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4"/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6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785"/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6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hidden="1" customHeight="1" x14ac:dyDescent="0.25">
      <c r="A444" s="791" t="s">
        <v>707</v>
      </c>
      <c r="B444" s="785"/>
      <c r="C444" s="785"/>
      <c r="D444" s="785"/>
      <c r="E444" s="785"/>
      <c r="F444" s="785"/>
      <c r="G444" s="785"/>
      <c r="H444" s="785"/>
      <c r="I444" s="785"/>
      <c r="J444" s="785"/>
      <c r="K444" s="785"/>
      <c r="L444" s="785"/>
      <c r="M444" s="785"/>
      <c r="N444" s="785"/>
      <c r="O444" s="785"/>
      <c r="P444" s="785"/>
      <c r="Q444" s="785"/>
      <c r="R444" s="785"/>
      <c r="S444" s="785"/>
      <c r="T444" s="785"/>
      <c r="U444" s="785"/>
      <c r="V444" s="785"/>
      <c r="W444" s="785"/>
      <c r="X444" s="785"/>
      <c r="Y444" s="785"/>
      <c r="Z444" s="785"/>
      <c r="AA444" s="770"/>
      <c r="AB444" s="770"/>
      <c r="AC444" s="770"/>
    </row>
    <row r="445" spans="1:68" ht="14.25" hidden="1" customHeight="1" x14ac:dyDescent="0.25">
      <c r="A445" s="819" t="s">
        <v>115</v>
      </c>
      <c r="B445" s="785"/>
      <c r="C445" s="785"/>
      <c r="D445" s="785"/>
      <c r="E445" s="785"/>
      <c r="F445" s="785"/>
      <c r="G445" s="785"/>
      <c r="H445" s="785"/>
      <c r="I445" s="785"/>
      <c r="J445" s="785"/>
      <c r="K445" s="785"/>
      <c r="L445" s="785"/>
      <c r="M445" s="785"/>
      <c r="N445" s="785"/>
      <c r="O445" s="785"/>
      <c r="P445" s="785"/>
      <c r="Q445" s="785"/>
      <c r="R445" s="785"/>
      <c r="S445" s="785"/>
      <c r="T445" s="785"/>
      <c r="U445" s="785"/>
      <c r="V445" s="785"/>
      <c r="W445" s="785"/>
      <c r="X445" s="785"/>
      <c r="Y445" s="785"/>
      <c r="Z445" s="785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1">
        <v>4301011873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4301011483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4301011872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4301011655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119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4"/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6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5"/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6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hidden="1" customHeight="1" x14ac:dyDescent="0.25">
      <c r="A456" s="819" t="s">
        <v>64</v>
      </c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5"/>
      <c r="P456" s="785"/>
      <c r="Q456" s="785"/>
      <c r="R456" s="785"/>
      <c r="S456" s="785"/>
      <c r="T456" s="785"/>
      <c r="U456" s="785"/>
      <c r="V456" s="785"/>
      <c r="W456" s="785"/>
      <c r="X456" s="785"/>
      <c r="Y456" s="785"/>
      <c r="Z456" s="785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4"/>
      <c r="B459" s="785"/>
      <c r="C459" s="785"/>
      <c r="D459" s="785"/>
      <c r="E459" s="785"/>
      <c r="F459" s="785"/>
      <c r="G459" s="785"/>
      <c r="H459" s="785"/>
      <c r="I459" s="785"/>
      <c r="J459" s="785"/>
      <c r="K459" s="785"/>
      <c r="L459" s="785"/>
      <c r="M459" s="785"/>
      <c r="N459" s="785"/>
      <c r="O459" s="786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5"/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6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819" t="s">
        <v>73</v>
      </c>
      <c r="B461" s="785"/>
      <c r="C461" s="785"/>
      <c r="D461" s="785"/>
      <c r="E461" s="785"/>
      <c r="F461" s="785"/>
      <c r="G461" s="785"/>
      <c r="H461" s="785"/>
      <c r="I461" s="785"/>
      <c r="J461" s="785"/>
      <c r="K461" s="785"/>
      <c r="L461" s="785"/>
      <c r="M461" s="785"/>
      <c r="N461" s="785"/>
      <c r="O461" s="785"/>
      <c r="P461" s="785"/>
      <c r="Q461" s="785"/>
      <c r="R461" s="785"/>
      <c r="S461" s="785"/>
      <c r="T461" s="785"/>
      <c r="U461" s="785"/>
      <c r="V461" s="785"/>
      <c r="W461" s="785"/>
      <c r="X461" s="785"/>
      <c r="Y461" s="785"/>
      <c r="Z461" s="785"/>
      <c r="AA461" s="771"/>
      <c r="AB461" s="771"/>
      <c r="AC461" s="771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8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46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739</v>
      </c>
      <c r="B464" s="54" t="s">
        <v>740</v>
      </c>
      <c r="C464" s="31">
        <v>4301051297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739</v>
      </c>
      <c r="B465" s="54" t="s">
        <v>742</v>
      </c>
      <c r="C465" s="31">
        <v>4301051634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4"/>
      <c r="B467" s="785"/>
      <c r="C467" s="785"/>
      <c r="D467" s="785"/>
      <c r="E467" s="785"/>
      <c r="F467" s="785"/>
      <c r="G467" s="785"/>
      <c r="H467" s="785"/>
      <c r="I467" s="785"/>
      <c r="J467" s="785"/>
      <c r="K467" s="785"/>
      <c r="L467" s="785"/>
      <c r="M467" s="785"/>
      <c r="N467" s="785"/>
      <c r="O467" s="786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hidden="1" customHeight="1" x14ac:dyDescent="0.25">
      <c r="A469" s="819" t="s">
        <v>213</v>
      </c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5"/>
      <c r="P469" s="785"/>
      <c r="Q469" s="785"/>
      <c r="R469" s="785"/>
      <c r="S469" s="785"/>
      <c r="T469" s="785"/>
      <c r="U469" s="785"/>
      <c r="V469" s="785"/>
      <c r="W469" s="785"/>
      <c r="X469" s="785"/>
      <c r="Y469" s="785"/>
      <c r="Z469" s="785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05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4"/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6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5"/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6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02" t="s">
        <v>751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48"/>
      <c r="AB473" s="48"/>
      <c r="AC473" s="48"/>
    </row>
    <row r="474" spans="1:68" ht="16.5" hidden="1" customHeight="1" x14ac:dyDescent="0.25">
      <c r="A474" s="791" t="s">
        <v>752</v>
      </c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5"/>
      <c r="P474" s="785"/>
      <c r="Q474" s="785"/>
      <c r="R474" s="785"/>
      <c r="S474" s="785"/>
      <c r="T474" s="785"/>
      <c r="U474" s="785"/>
      <c r="V474" s="785"/>
      <c r="W474" s="785"/>
      <c r="X474" s="785"/>
      <c r="Y474" s="785"/>
      <c r="Z474" s="785"/>
      <c r="AA474" s="770"/>
      <c r="AB474" s="770"/>
      <c r="AC474" s="770"/>
    </row>
    <row r="475" spans="1:68" ht="14.25" hidden="1" customHeight="1" x14ac:dyDescent="0.25">
      <c r="A475" s="819" t="s">
        <v>115</v>
      </c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5"/>
      <c r="P475" s="785"/>
      <c r="Q475" s="785"/>
      <c r="R475" s="785"/>
      <c r="S475" s="785"/>
      <c r="T475" s="785"/>
      <c r="U475" s="785"/>
      <c r="V475" s="785"/>
      <c r="W475" s="785"/>
      <c r="X475" s="785"/>
      <c r="Y475" s="785"/>
      <c r="Z475" s="785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119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4"/>
      <c r="B477" s="785"/>
      <c r="C477" s="785"/>
      <c r="D477" s="785"/>
      <c r="E477" s="785"/>
      <c r="F477" s="785"/>
      <c r="G477" s="785"/>
      <c r="H477" s="785"/>
      <c r="I477" s="785"/>
      <c r="J477" s="785"/>
      <c r="K477" s="785"/>
      <c r="L477" s="785"/>
      <c r="M477" s="785"/>
      <c r="N477" s="785"/>
      <c r="O477" s="786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5"/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6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819" t="s">
        <v>64</v>
      </c>
      <c r="B479" s="785"/>
      <c r="C479" s="785"/>
      <c r="D479" s="785"/>
      <c r="E479" s="785"/>
      <c r="F479" s="785"/>
      <c r="G479" s="785"/>
      <c r="H479" s="785"/>
      <c r="I479" s="785"/>
      <c r="J479" s="785"/>
      <c r="K479" s="785"/>
      <c r="L479" s="785"/>
      <c r="M479" s="785"/>
      <c r="N479" s="785"/>
      <c r="O479" s="785"/>
      <c r="P479" s="785"/>
      <c r="Q479" s="785"/>
      <c r="R479" s="785"/>
      <c r="S479" s="785"/>
      <c r="T479" s="785"/>
      <c r="U479" s="785"/>
      <c r="V479" s="785"/>
      <c r="W479" s="785"/>
      <c r="X479" s="785"/>
      <c r="Y479" s="785"/>
      <c r="Z479" s="785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1">
        <v>4301031322</v>
      </c>
      <c r="D480" s="779">
        <v>4607091389753</v>
      </c>
      <c r="E480" s="780"/>
      <c r="F480" s="774">
        <v>0.7</v>
      </c>
      <c r="G480" s="32">
        <v>6</v>
      </c>
      <c r="H480" s="774">
        <v>4.2</v>
      </c>
      <c r="I480" s="774">
        <v>4.4400000000000004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759</v>
      </c>
      <c r="C481" s="31">
        <v>4301031355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760</v>
      </c>
      <c r="C482" s="31">
        <v>4301031405</v>
      </c>
      <c r="D482" s="779">
        <v>4680115886100</v>
      </c>
      <c r="E482" s="780"/>
      <c r="F482" s="774">
        <v>0.9</v>
      </c>
      <c r="G482" s="32">
        <v>6</v>
      </c>
      <c r="H482" s="774">
        <v>5.4</v>
      </c>
      <c r="I482" s="774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91" t="s">
        <v>761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4301031323</v>
      </c>
      <c r="D483" s="779">
        <v>4607091389760</v>
      </c>
      <c r="E483" s="780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1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765</v>
      </c>
      <c r="C484" s="31">
        <v>4301031382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120</v>
      </c>
      <c r="K484" s="32" t="s">
        <v>128</v>
      </c>
      <c r="L484" s="32"/>
      <c r="M484" s="33" t="s">
        <v>68</v>
      </c>
      <c r="N484" s="33"/>
      <c r="O484" s="32">
        <v>50</v>
      </c>
      <c r="P484" s="1177" t="s">
        <v>766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4301031406</v>
      </c>
      <c r="D485" s="779">
        <v>4680115886117</v>
      </c>
      <c r="E485" s="780"/>
      <c r="F485" s="774">
        <v>0.9</v>
      </c>
      <c r="G485" s="32">
        <v>6</v>
      </c>
      <c r="H485" s="774">
        <v>5.4</v>
      </c>
      <c r="I485" s="774">
        <v>5.61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5" t="s">
        <v>766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3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4301031336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7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4301031254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7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4301031338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802</v>
      </c>
      <c r="C503" s="31">
        <v>4301031368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1" t="s">
        <v>803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4301031255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4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785"/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6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hidden="1" customHeight="1" x14ac:dyDescent="0.25">
      <c r="A507" s="819" t="s">
        <v>73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4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5"/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6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819" t="s">
        <v>104</v>
      </c>
      <c r="B512" s="785"/>
      <c r="C512" s="785"/>
      <c r="D512" s="785"/>
      <c r="E512" s="785"/>
      <c r="F512" s="785"/>
      <c r="G512" s="785"/>
      <c r="H512" s="785"/>
      <c r="I512" s="785"/>
      <c r="J512" s="785"/>
      <c r="K512" s="785"/>
      <c r="L512" s="785"/>
      <c r="M512" s="785"/>
      <c r="N512" s="785"/>
      <c r="O512" s="785"/>
      <c r="P512" s="785"/>
      <c r="Q512" s="785"/>
      <c r="R512" s="785"/>
      <c r="S512" s="785"/>
      <c r="T512" s="785"/>
      <c r="U512" s="785"/>
      <c r="V512" s="785"/>
      <c r="W512" s="785"/>
      <c r="X512" s="785"/>
      <c r="Y512" s="785"/>
      <c r="Z512" s="785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4"/>
      <c r="B515" s="785"/>
      <c r="C515" s="785"/>
      <c r="D515" s="785"/>
      <c r="E515" s="785"/>
      <c r="F515" s="785"/>
      <c r="G515" s="785"/>
      <c r="H515" s="785"/>
      <c r="I515" s="785"/>
      <c r="J515" s="785"/>
      <c r="K515" s="785"/>
      <c r="L515" s="785"/>
      <c r="M515" s="785"/>
      <c r="N515" s="785"/>
      <c r="O515" s="786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5"/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6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791" t="s">
        <v>820</v>
      </c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5"/>
      <c r="P517" s="785"/>
      <c r="Q517" s="785"/>
      <c r="R517" s="785"/>
      <c r="S517" s="785"/>
      <c r="T517" s="785"/>
      <c r="U517" s="785"/>
      <c r="V517" s="785"/>
      <c r="W517" s="785"/>
      <c r="X517" s="785"/>
      <c r="Y517" s="785"/>
      <c r="Z517" s="785"/>
      <c r="AA517" s="770"/>
      <c r="AB517" s="770"/>
      <c r="AC517" s="770"/>
    </row>
    <row r="518" spans="1:68" ht="14.25" hidden="1" customHeight="1" x14ac:dyDescent="0.25">
      <c r="A518" s="819" t="s">
        <v>172</v>
      </c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5"/>
      <c r="P518" s="785"/>
      <c r="Q518" s="785"/>
      <c r="R518" s="785"/>
      <c r="S518" s="785"/>
      <c r="T518" s="785"/>
      <c r="U518" s="785"/>
      <c r="V518" s="785"/>
      <c r="W518" s="785"/>
      <c r="X518" s="785"/>
      <c r="Y518" s="785"/>
      <c r="Z518" s="785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4"/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6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5"/>
      <c r="B521" s="785"/>
      <c r="C521" s="785"/>
      <c r="D521" s="785"/>
      <c r="E521" s="785"/>
      <c r="F521" s="785"/>
      <c r="G521" s="785"/>
      <c r="H521" s="785"/>
      <c r="I521" s="785"/>
      <c r="J521" s="785"/>
      <c r="K521" s="785"/>
      <c r="L521" s="785"/>
      <c r="M521" s="785"/>
      <c r="N521" s="785"/>
      <c r="O521" s="786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819" t="s">
        <v>64</v>
      </c>
      <c r="B522" s="785"/>
      <c r="C522" s="785"/>
      <c r="D522" s="785"/>
      <c r="E522" s="785"/>
      <c r="F522" s="785"/>
      <c r="G522" s="785"/>
      <c r="H522" s="785"/>
      <c r="I522" s="785"/>
      <c r="J522" s="785"/>
      <c r="K522" s="785"/>
      <c r="L522" s="785"/>
      <c r="M522" s="785"/>
      <c r="N522" s="785"/>
      <c r="O522" s="785"/>
      <c r="P522" s="785"/>
      <c r="Q522" s="785"/>
      <c r="R522" s="785"/>
      <c r="S522" s="785"/>
      <c r="T522" s="785"/>
      <c r="U522" s="785"/>
      <c r="V522" s="785"/>
      <c r="W522" s="785"/>
      <c r="X522" s="785"/>
      <c r="Y522" s="785"/>
      <c r="Z522" s="785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119</v>
      </c>
      <c r="N523" s="33"/>
      <c r="O523" s="32">
        <v>50</v>
      </c>
      <c r="P523" s="922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84"/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6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85"/>
      <c r="B529" s="785"/>
      <c r="C529" s="785"/>
      <c r="D529" s="785"/>
      <c r="E529" s="785"/>
      <c r="F529" s="785"/>
      <c r="G529" s="785"/>
      <c r="H529" s="785"/>
      <c r="I529" s="785"/>
      <c r="J529" s="785"/>
      <c r="K529" s="785"/>
      <c r="L529" s="785"/>
      <c r="M529" s="785"/>
      <c r="N529" s="785"/>
      <c r="O529" s="786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hidden="1" customHeight="1" x14ac:dyDescent="0.25">
      <c r="A530" s="819" t="s">
        <v>104</v>
      </c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5"/>
      <c r="P530" s="785"/>
      <c r="Q530" s="785"/>
      <c r="R530" s="785"/>
      <c r="S530" s="785"/>
      <c r="T530" s="785"/>
      <c r="U530" s="785"/>
      <c r="V530" s="785"/>
      <c r="W530" s="785"/>
      <c r="X530" s="785"/>
      <c r="Y530" s="785"/>
      <c r="Z530" s="785"/>
      <c r="AA530" s="771"/>
      <c r="AB530" s="771"/>
      <c r="AC530" s="771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4"/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6"/>
      <c r="P532" s="793" t="s">
        <v>71</v>
      </c>
      <c r="Q532" s="794"/>
      <c r="R532" s="794"/>
      <c r="S532" s="794"/>
      <c r="T532" s="794"/>
      <c r="U532" s="794"/>
      <c r="V532" s="795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5"/>
      <c r="B533" s="785"/>
      <c r="C533" s="785"/>
      <c r="D533" s="785"/>
      <c r="E533" s="785"/>
      <c r="F533" s="785"/>
      <c r="G533" s="785"/>
      <c r="H533" s="785"/>
      <c r="I533" s="785"/>
      <c r="J533" s="785"/>
      <c r="K533" s="785"/>
      <c r="L533" s="785"/>
      <c r="M533" s="785"/>
      <c r="N533" s="785"/>
      <c r="O533" s="786"/>
      <c r="P533" s="793" t="s">
        <v>71</v>
      </c>
      <c r="Q533" s="794"/>
      <c r="R533" s="794"/>
      <c r="S533" s="794"/>
      <c r="T533" s="794"/>
      <c r="U533" s="794"/>
      <c r="V533" s="795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819" t="s">
        <v>840</v>
      </c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5"/>
      <c r="P534" s="785"/>
      <c r="Q534" s="785"/>
      <c r="R534" s="785"/>
      <c r="S534" s="785"/>
      <c r="T534" s="785"/>
      <c r="U534" s="785"/>
      <c r="V534" s="785"/>
      <c r="W534" s="785"/>
      <c r="X534" s="785"/>
      <c r="Y534" s="785"/>
      <c r="Z534" s="785"/>
      <c r="AA534" s="771"/>
      <c r="AB534" s="771"/>
      <c r="AC534" s="771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4"/>
      <c r="B536" s="785"/>
      <c r="C536" s="785"/>
      <c r="D536" s="785"/>
      <c r="E536" s="785"/>
      <c r="F536" s="785"/>
      <c r="G536" s="785"/>
      <c r="H536" s="785"/>
      <c r="I536" s="785"/>
      <c r="J536" s="785"/>
      <c r="K536" s="785"/>
      <c r="L536" s="785"/>
      <c r="M536" s="785"/>
      <c r="N536" s="785"/>
      <c r="O536" s="786"/>
      <c r="P536" s="793" t="s">
        <v>71</v>
      </c>
      <c r="Q536" s="794"/>
      <c r="R536" s="794"/>
      <c r="S536" s="794"/>
      <c r="T536" s="794"/>
      <c r="U536" s="794"/>
      <c r="V536" s="795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5"/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6"/>
      <c r="P537" s="793" t="s">
        <v>71</v>
      </c>
      <c r="Q537" s="794"/>
      <c r="R537" s="794"/>
      <c r="S537" s="794"/>
      <c r="T537" s="794"/>
      <c r="U537" s="794"/>
      <c r="V537" s="795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791" t="s">
        <v>844</v>
      </c>
      <c r="B538" s="785"/>
      <c r="C538" s="785"/>
      <c r="D538" s="785"/>
      <c r="E538" s="785"/>
      <c r="F538" s="785"/>
      <c r="G538" s="785"/>
      <c r="H538" s="785"/>
      <c r="I538" s="785"/>
      <c r="J538" s="785"/>
      <c r="K538" s="785"/>
      <c r="L538" s="785"/>
      <c r="M538" s="785"/>
      <c r="N538" s="785"/>
      <c r="O538" s="785"/>
      <c r="P538" s="785"/>
      <c r="Q538" s="785"/>
      <c r="R538" s="785"/>
      <c r="S538" s="785"/>
      <c r="T538" s="785"/>
      <c r="U538" s="785"/>
      <c r="V538" s="785"/>
      <c r="W538" s="785"/>
      <c r="X538" s="785"/>
      <c r="Y538" s="785"/>
      <c r="Z538" s="785"/>
      <c r="AA538" s="770"/>
      <c r="AB538" s="770"/>
      <c r="AC538" s="770"/>
    </row>
    <row r="539" spans="1:68" ht="14.25" hidden="1" customHeight="1" x14ac:dyDescent="0.25">
      <c r="A539" s="819" t="s">
        <v>64</v>
      </c>
      <c r="B539" s="785"/>
      <c r="C539" s="785"/>
      <c r="D539" s="785"/>
      <c r="E539" s="785"/>
      <c r="F539" s="785"/>
      <c r="G539" s="785"/>
      <c r="H539" s="785"/>
      <c r="I539" s="785"/>
      <c r="J539" s="785"/>
      <c r="K539" s="785"/>
      <c r="L539" s="785"/>
      <c r="M539" s="785"/>
      <c r="N539" s="785"/>
      <c r="O539" s="785"/>
      <c r="P539" s="785"/>
      <c r="Q539" s="785"/>
      <c r="R539" s="785"/>
      <c r="S539" s="785"/>
      <c r="T539" s="785"/>
      <c r="U539" s="785"/>
      <c r="V539" s="785"/>
      <c r="W539" s="785"/>
      <c r="X539" s="785"/>
      <c r="Y539" s="785"/>
      <c r="Z539" s="785"/>
      <c r="AA539" s="771"/>
      <c r="AB539" s="771"/>
      <c r="AC539" s="771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4"/>
      <c r="B544" s="785"/>
      <c r="C544" s="785"/>
      <c r="D544" s="785"/>
      <c r="E544" s="785"/>
      <c r="F544" s="785"/>
      <c r="G544" s="785"/>
      <c r="H544" s="785"/>
      <c r="I544" s="785"/>
      <c r="J544" s="785"/>
      <c r="K544" s="785"/>
      <c r="L544" s="785"/>
      <c r="M544" s="785"/>
      <c r="N544" s="785"/>
      <c r="O544" s="786"/>
      <c r="P544" s="793" t="s">
        <v>71</v>
      </c>
      <c r="Q544" s="794"/>
      <c r="R544" s="794"/>
      <c r="S544" s="794"/>
      <c r="T544" s="794"/>
      <c r="U544" s="794"/>
      <c r="V544" s="795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85"/>
      <c r="B545" s="785"/>
      <c r="C545" s="785"/>
      <c r="D545" s="785"/>
      <c r="E545" s="785"/>
      <c r="F545" s="785"/>
      <c r="G545" s="785"/>
      <c r="H545" s="785"/>
      <c r="I545" s="785"/>
      <c r="J545" s="785"/>
      <c r="K545" s="785"/>
      <c r="L545" s="785"/>
      <c r="M545" s="785"/>
      <c r="N545" s="785"/>
      <c r="O545" s="786"/>
      <c r="P545" s="793" t="s">
        <v>71</v>
      </c>
      <c r="Q545" s="794"/>
      <c r="R545" s="794"/>
      <c r="S545" s="794"/>
      <c r="T545" s="794"/>
      <c r="U545" s="794"/>
      <c r="V545" s="795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hidden="1" customHeight="1" x14ac:dyDescent="0.25">
      <c r="A546" s="791" t="s">
        <v>856</v>
      </c>
      <c r="B546" s="785"/>
      <c r="C546" s="785"/>
      <c r="D546" s="785"/>
      <c r="E546" s="785"/>
      <c r="F546" s="785"/>
      <c r="G546" s="785"/>
      <c r="H546" s="785"/>
      <c r="I546" s="785"/>
      <c r="J546" s="785"/>
      <c r="K546" s="785"/>
      <c r="L546" s="785"/>
      <c r="M546" s="785"/>
      <c r="N546" s="785"/>
      <c r="O546" s="785"/>
      <c r="P546" s="785"/>
      <c r="Q546" s="785"/>
      <c r="R546" s="785"/>
      <c r="S546" s="785"/>
      <c r="T546" s="785"/>
      <c r="U546" s="785"/>
      <c r="V546" s="785"/>
      <c r="W546" s="785"/>
      <c r="X546" s="785"/>
      <c r="Y546" s="785"/>
      <c r="Z546" s="785"/>
      <c r="AA546" s="770"/>
      <c r="AB546" s="770"/>
      <c r="AC546" s="770"/>
    </row>
    <row r="547" spans="1:68" ht="14.25" hidden="1" customHeight="1" x14ac:dyDescent="0.25">
      <c r="A547" s="819" t="s">
        <v>64</v>
      </c>
      <c r="B547" s="785"/>
      <c r="C547" s="785"/>
      <c r="D547" s="785"/>
      <c r="E547" s="785"/>
      <c r="F547" s="785"/>
      <c r="G547" s="785"/>
      <c r="H547" s="785"/>
      <c r="I547" s="785"/>
      <c r="J547" s="785"/>
      <c r="K547" s="785"/>
      <c r="L547" s="785"/>
      <c r="M547" s="785"/>
      <c r="N547" s="785"/>
      <c r="O547" s="785"/>
      <c r="P547" s="785"/>
      <c r="Q547" s="785"/>
      <c r="R547" s="785"/>
      <c r="S547" s="785"/>
      <c r="T547" s="785"/>
      <c r="U547" s="785"/>
      <c r="V547" s="785"/>
      <c r="W547" s="785"/>
      <c r="X547" s="785"/>
      <c r="Y547" s="785"/>
      <c r="Z547" s="785"/>
      <c r="AA547" s="771"/>
      <c r="AB547" s="771"/>
      <c r="AC547" s="771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4"/>
      <c r="B549" s="785"/>
      <c r="C549" s="785"/>
      <c r="D549" s="785"/>
      <c r="E549" s="785"/>
      <c r="F549" s="785"/>
      <c r="G549" s="785"/>
      <c r="H549" s="785"/>
      <c r="I549" s="785"/>
      <c r="J549" s="785"/>
      <c r="K549" s="785"/>
      <c r="L549" s="785"/>
      <c r="M549" s="785"/>
      <c r="N549" s="785"/>
      <c r="O549" s="786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5"/>
      <c r="B550" s="785"/>
      <c r="C550" s="785"/>
      <c r="D550" s="785"/>
      <c r="E550" s="785"/>
      <c r="F550" s="785"/>
      <c r="G550" s="785"/>
      <c r="H550" s="785"/>
      <c r="I550" s="785"/>
      <c r="J550" s="785"/>
      <c r="K550" s="785"/>
      <c r="L550" s="785"/>
      <c r="M550" s="785"/>
      <c r="N550" s="785"/>
      <c r="O550" s="786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02" t="s">
        <v>860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48"/>
      <c r="AB551" s="48"/>
      <c r="AC551" s="48"/>
    </row>
    <row r="552" spans="1:68" ht="16.5" hidden="1" customHeight="1" x14ac:dyDescent="0.25">
      <c r="A552" s="791" t="s">
        <v>860</v>
      </c>
      <c r="B552" s="785"/>
      <c r="C552" s="785"/>
      <c r="D552" s="785"/>
      <c r="E552" s="785"/>
      <c r="F552" s="785"/>
      <c r="G552" s="785"/>
      <c r="H552" s="785"/>
      <c r="I552" s="785"/>
      <c r="J552" s="785"/>
      <c r="K552" s="785"/>
      <c r="L552" s="785"/>
      <c r="M552" s="785"/>
      <c r="N552" s="785"/>
      <c r="O552" s="785"/>
      <c r="P552" s="785"/>
      <c r="Q552" s="785"/>
      <c r="R552" s="785"/>
      <c r="S552" s="785"/>
      <c r="T552" s="785"/>
      <c r="U552" s="785"/>
      <c r="V552" s="785"/>
      <c r="W552" s="785"/>
      <c r="X552" s="785"/>
      <c r="Y552" s="785"/>
      <c r="Z552" s="785"/>
      <c r="AA552" s="770"/>
      <c r="AB552" s="770"/>
      <c r="AC552" s="770"/>
    </row>
    <row r="553" spans="1:68" ht="14.25" hidden="1" customHeight="1" x14ac:dyDescent="0.25">
      <c r="A553" s="819" t="s">
        <v>115</v>
      </c>
      <c r="B553" s="785"/>
      <c r="C553" s="785"/>
      <c r="D553" s="785"/>
      <c r="E553" s="785"/>
      <c r="F553" s="785"/>
      <c r="G553" s="785"/>
      <c r="H553" s="785"/>
      <c r="I553" s="785"/>
      <c r="J553" s="785"/>
      <c r="K553" s="785"/>
      <c r="L553" s="785"/>
      <c r="M553" s="785"/>
      <c r="N553" s="785"/>
      <c r="O553" s="785"/>
      <c r="P553" s="785"/>
      <c r="Q553" s="785"/>
      <c r="R553" s="785"/>
      <c r="S553" s="785"/>
      <c r="T553" s="785"/>
      <c r="U553" s="785"/>
      <c r="V553" s="785"/>
      <c r="W553" s="785"/>
      <c r="X553" s="785"/>
      <c r="Y553" s="785"/>
      <c r="Z553" s="785"/>
      <c r="AA553" s="771"/>
      <c r="AB553" s="771"/>
      <c r="AC553" s="771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119</v>
      </c>
      <c r="N554" s="33"/>
      <c r="O554" s="32">
        <v>60</v>
      </c>
      <c r="P554" s="1069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119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119</v>
      </c>
      <c r="N556" s="33"/>
      <c r="O556" s="32">
        <v>60</v>
      </c>
      <c r="P556" s="7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119</v>
      </c>
      <c r="N561" s="33"/>
      <c r="O561" s="32">
        <v>60</v>
      </c>
      <c r="P561" s="10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119</v>
      </c>
      <c r="N562" s="33"/>
      <c r="O562" s="32">
        <v>60</v>
      </c>
      <c r="P562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119</v>
      </c>
      <c r="N563" s="33"/>
      <c r="O563" s="32">
        <v>60</v>
      </c>
      <c r="P56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idden="1" x14ac:dyDescent="0.2">
      <c r="A566" s="784"/>
      <c r="B566" s="785"/>
      <c r="C566" s="785"/>
      <c r="D566" s="785"/>
      <c r="E566" s="785"/>
      <c r="F566" s="785"/>
      <c r="G566" s="785"/>
      <c r="H566" s="785"/>
      <c r="I566" s="785"/>
      <c r="J566" s="785"/>
      <c r="K566" s="785"/>
      <c r="L566" s="785"/>
      <c r="M566" s="785"/>
      <c r="N566" s="785"/>
      <c r="O566" s="786"/>
      <c r="P566" s="793" t="s">
        <v>71</v>
      </c>
      <c r="Q566" s="794"/>
      <c r="R566" s="794"/>
      <c r="S566" s="794"/>
      <c r="T566" s="794"/>
      <c r="U566" s="794"/>
      <c r="V566" s="795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785"/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6"/>
      <c r="P567" s="793" t="s">
        <v>71</v>
      </c>
      <c r="Q567" s="794"/>
      <c r="R567" s="794"/>
      <c r="S567" s="794"/>
      <c r="T567" s="794"/>
      <c r="U567" s="794"/>
      <c r="V567" s="795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hidden="1" customHeight="1" x14ac:dyDescent="0.25">
      <c r="A568" s="819" t="s">
        <v>172</v>
      </c>
      <c r="B568" s="785"/>
      <c r="C568" s="785"/>
      <c r="D568" s="785"/>
      <c r="E568" s="785"/>
      <c r="F568" s="785"/>
      <c r="G568" s="785"/>
      <c r="H568" s="785"/>
      <c r="I568" s="785"/>
      <c r="J568" s="785"/>
      <c r="K568" s="785"/>
      <c r="L568" s="785"/>
      <c r="M568" s="785"/>
      <c r="N568" s="785"/>
      <c r="O568" s="785"/>
      <c r="P568" s="785"/>
      <c r="Q568" s="785"/>
      <c r="R568" s="785"/>
      <c r="S568" s="785"/>
      <c r="T568" s="785"/>
      <c r="U568" s="785"/>
      <c r="V568" s="785"/>
      <c r="W568" s="785"/>
      <c r="X568" s="785"/>
      <c r="Y568" s="785"/>
      <c r="Z568" s="785"/>
      <c r="AA568" s="771"/>
      <c r="AB568" s="771"/>
      <c r="AC568" s="771"/>
    </row>
    <row r="569" spans="1:68" ht="16.5" hidden="1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119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4301020206</v>
      </c>
      <c r="D570" s="779">
        <v>4680115880054</v>
      </c>
      <c r="E570" s="780"/>
      <c r="F570" s="774">
        <v>0.6</v>
      </c>
      <c r="G570" s="32">
        <v>6</v>
      </c>
      <c r="H570" s="774">
        <v>3.6</v>
      </c>
      <c r="I570" s="774">
        <v>3.81</v>
      </c>
      <c r="J570" s="32">
        <v>132</v>
      </c>
      <c r="K570" s="32" t="s">
        <v>128</v>
      </c>
      <c r="L570" s="32"/>
      <c r="M570" s="33" t="s">
        <v>119</v>
      </c>
      <c r="N570" s="33"/>
      <c r="O570" s="32">
        <v>55</v>
      </c>
      <c r="P570" s="8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1">
        <v>4301020364</v>
      </c>
      <c r="D571" s="779">
        <v>4680115880054</v>
      </c>
      <c r="E571" s="780"/>
      <c r="F571" s="774">
        <v>0.6</v>
      </c>
      <c r="G571" s="32">
        <v>8</v>
      </c>
      <c r="H571" s="774">
        <v>4.8</v>
      </c>
      <c r="I571" s="774">
        <v>6.96</v>
      </c>
      <c r="J571" s="32">
        <v>120</v>
      </c>
      <c r="K571" s="32" t="s">
        <v>128</v>
      </c>
      <c r="L571" s="32"/>
      <c r="M571" s="33" t="s">
        <v>119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784"/>
      <c r="B572" s="785"/>
      <c r="C572" s="785"/>
      <c r="D572" s="785"/>
      <c r="E572" s="785"/>
      <c r="F572" s="785"/>
      <c r="G572" s="785"/>
      <c r="H572" s="785"/>
      <c r="I572" s="785"/>
      <c r="J572" s="785"/>
      <c r="K572" s="785"/>
      <c r="L572" s="785"/>
      <c r="M572" s="785"/>
      <c r="N572" s="785"/>
      <c r="O572" s="786"/>
      <c r="P572" s="793" t="s">
        <v>71</v>
      </c>
      <c r="Q572" s="794"/>
      <c r="R572" s="794"/>
      <c r="S572" s="794"/>
      <c r="T572" s="794"/>
      <c r="U572" s="794"/>
      <c r="V572" s="795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hidden="1" x14ac:dyDescent="0.2">
      <c r="A573" s="785"/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6"/>
      <c r="P573" s="793" t="s">
        <v>71</v>
      </c>
      <c r="Q573" s="794"/>
      <c r="R573" s="794"/>
      <c r="S573" s="794"/>
      <c r="T573" s="794"/>
      <c r="U573" s="794"/>
      <c r="V573" s="795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hidden="1" customHeight="1" x14ac:dyDescent="0.25">
      <c r="A574" s="819" t="s">
        <v>64</v>
      </c>
      <c r="B574" s="785"/>
      <c r="C574" s="785"/>
      <c r="D574" s="785"/>
      <c r="E574" s="785"/>
      <c r="F574" s="785"/>
      <c r="G574" s="785"/>
      <c r="H574" s="785"/>
      <c r="I574" s="785"/>
      <c r="J574" s="785"/>
      <c r="K574" s="785"/>
      <c r="L574" s="785"/>
      <c r="M574" s="785"/>
      <c r="N574" s="785"/>
      <c r="O574" s="785"/>
      <c r="P574" s="785"/>
      <c r="Q574" s="785"/>
      <c r="R574" s="785"/>
      <c r="S574" s="785"/>
      <c r="T574" s="785"/>
      <c r="U574" s="785"/>
      <c r="V574" s="785"/>
      <c r="W574" s="785"/>
      <c r="X574" s="785"/>
      <c r="Y574" s="785"/>
      <c r="Z574" s="785"/>
      <c r="AA574" s="771"/>
      <c r="AB574" s="771"/>
      <c r="AC574" s="771"/>
    </row>
    <row r="575" spans="1:68" ht="27" hidden="1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119</v>
      </c>
      <c r="N575" s="33"/>
      <c r="O575" s="32">
        <v>60</v>
      </c>
      <c r="P575" s="11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hidden="1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0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119</v>
      </c>
      <c r="N578" s="33"/>
      <c r="O578" s="32">
        <v>60</v>
      </c>
      <c r="P578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119</v>
      </c>
      <c r="N579" s="33"/>
      <c r="O579" s="32">
        <v>60</v>
      </c>
      <c r="P579" s="11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idden="1" x14ac:dyDescent="0.2">
      <c r="A584" s="784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93" t="s">
        <v>71</v>
      </c>
      <c r="Q584" s="794"/>
      <c r="R584" s="794"/>
      <c r="S584" s="794"/>
      <c r="T584" s="794"/>
      <c r="U584" s="794"/>
      <c r="V584" s="795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hidden="1" x14ac:dyDescent="0.2">
      <c r="A585" s="785"/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6"/>
      <c r="P585" s="793" t="s">
        <v>71</v>
      </c>
      <c r="Q585" s="794"/>
      <c r="R585" s="794"/>
      <c r="S585" s="794"/>
      <c r="T585" s="794"/>
      <c r="U585" s="794"/>
      <c r="V585" s="795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hidden="1" customHeight="1" x14ac:dyDescent="0.25">
      <c r="A586" s="819" t="s">
        <v>73</v>
      </c>
      <c r="B586" s="785"/>
      <c r="C586" s="785"/>
      <c r="D586" s="785"/>
      <c r="E586" s="785"/>
      <c r="F586" s="785"/>
      <c r="G586" s="785"/>
      <c r="H586" s="785"/>
      <c r="I586" s="785"/>
      <c r="J586" s="785"/>
      <c r="K586" s="785"/>
      <c r="L586" s="785"/>
      <c r="M586" s="785"/>
      <c r="N586" s="785"/>
      <c r="O586" s="785"/>
      <c r="P586" s="785"/>
      <c r="Q586" s="785"/>
      <c r="R586" s="785"/>
      <c r="S586" s="785"/>
      <c r="T586" s="785"/>
      <c r="U586" s="785"/>
      <c r="V586" s="785"/>
      <c r="W586" s="785"/>
      <c r="X586" s="785"/>
      <c r="Y586" s="785"/>
      <c r="Z586" s="785"/>
      <c r="AA586" s="771"/>
      <c r="AB586" s="771"/>
      <c r="AC586" s="771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4"/>
      <c r="B590" s="785"/>
      <c r="C590" s="785"/>
      <c r="D590" s="785"/>
      <c r="E590" s="785"/>
      <c r="F590" s="785"/>
      <c r="G590" s="785"/>
      <c r="H590" s="785"/>
      <c r="I590" s="785"/>
      <c r="J590" s="785"/>
      <c r="K590" s="785"/>
      <c r="L590" s="785"/>
      <c r="M590" s="785"/>
      <c r="N590" s="785"/>
      <c r="O590" s="786"/>
      <c r="P590" s="793" t="s">
        <v>71</v>
      </c>
      <c r="Q590" s="794"/>
      <c r="R590" s="794"/>
      <c r="S590" s="794"/>
      <c r="T590" s="794"/>
      <c r="U590" s="794"/>
      <c r="V590" s="795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5"/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6"/>
      <c r="P591" s="793" t="s">
        <v>71</v>
      </c>
      <c r="Q591" s="794"/>
      <c r="R591" s="794"/>
      <c r="S591" s="794"/>
      <c r="T591" s="794"/>
      <c r="U591" s="794"/>
      <c r="V591" s="795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819" t="s">
        <v>213</v>
      </c>
      <c r="B592" s="785"/>
      <c r="C592" s="785"/>
      <c r="D592" s="785"/>
      <c r="E592" s="785"/>
      <c r="F592" s="785"/>
      <c r="G592" s="785"/>
      <c r="H592" s="785"/>
      <c r="I592" s="785"/>
      <c r="J592" s="785"/>
      <c r="K592" s="785"/>
      <c r="L592" s="785"/>
      <c r="M592" s="785"/>
      <c r="N592" s="785"/>
      <c r="O592" s="785"/>
      <c r="P592" s="785"/>
      <c r="Q592" s="785"/>
      <c r="R592" s="785"/>
      <c r="S592" s="785"/>
      <c r="T592" s="785"/>
      <c r="U592" s="785"/>
      <c r="V592" s="785"/>
      <c r="W592" s="785"/>
      <c r="X592" s="785"/>
      <c r="Y592" s="785"/>
      <c r="Z592" s="785"/>
      <c r="AA592" s="771"/>
      <c r="AB592" s="771"/>
      <c r="AC592" s="771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849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84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93" t="s">
        <v>71</v>
      </c>
      <c r="Q595" s="794"/>
      <c r="R595" s="794"/>
      <c r="S595" s="794"/>
      <c r="T595" s="794"/>
      <c r="U595" s="794"/>
      <c r="V595" s="795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5"/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6"/>
      <c r="P596" s="793" t="s">
        <v>71</v>
      </c>
      <c r="Q596" s="794"/>
      <c r="R596" s="794"/>
      <c r="S596" s="794"/>
      <c r="T596" s="794"/>
      <c r="U596" s="794"/>
      <c r="V596" s="795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02" t="s">
        <v>932</v>
      </c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3"/>
      <c r="P597" s="803"/>
      <c r="Q597" s="803"/>
      <c r="R597" s="803"/>
      <c r="S597" s="803"/>
      <c r="T597" s="803"/>
      <c r="U597" s="803"/>
      <c r="V597" s="803"/>
      <c r="W597" s="803"/>
      <c r="X597" s="803"/>
      <c r="Y597" s="803"/>
      <c r="Z597" s="803"/>
      <c r="AA597" s="48"/>
      <c r="AB597" s="48"/>
      <c r="AC597" s="48"/>
    </row>
    <row r="598" spans="1:68" ht="16.5" hidden="1" customHeight="1" x14ac:dyDescent="0.25">
      <c r="A598" s="791" t="s">
        <v>932</v>
      </c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5"/>
      <c r="P598" s="785"/>
      <c r="Q598" s="785"/>
      <c r="R598" s="785"/>
      <c r="S598" s="785"/>
      <c r="T598" s="785"/>
      <c r="U598" s="785"/>
      <c r="V598" s="785"/>
      <c r="W598" s="785"/>
      <c r="X598" s="785"/>
      <c r="Y598" s="785"/>
      <c r="Z598" s="785"/>
      <c r="AA598" s="770"/>
      <c r="AB598" s="770"/>
      <c r="AC598" s="770"/>
    </row>
    <row r="599" spans="1:68" ht="14.25" hidden="1" customHeight="1" x14ac:dyDescent="0.25">
      <c r="A599" s="819" t="s">
        <v>115</v>
      </c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5"/>
      <c r="P599" s="785"/>
      <c r="Q599" s="785"/>
      <c r="R599" s="785"/>
      <c r="S599" s="785"/>
      <c r="T599" s="785"/>
      <c r="U599" s="785"/>
      <c r="V599" s="785"/>
      <c r="W599" s="785"/>
      <c r="X599" s="785"/>
      <c r="Y599" s="785"/>
      <c r="Z599" s="785"/>
      <c r="AA599" s="771"/>
      <c r="AB599" s="771"/>
      <c r="AC599" s="771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848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119</v>
      </c>
      <c r="N601" s="33"/>
      <c r="O601" s="32">
        <v>50</v>
      </c>
      <c r="P601" s="1142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119</v>
      </c>
      <c r="N602" s="33"/>
      <c r="O602" s="32">
        <v>50</v>
      </c>
      <c r="P602" s="1028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119</v>
      </c>
      <c r="N603" s="33"/>
      <c r="O603" s="32">
        <v>55</v>
      </c>
      <c r="P603" s="1166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119</v>
      </c>
      <c r="N605" s="33"/>
      <c r="O605" s="32">
        <v>50</v>
      </c>
      <c r="P605" s="1079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119</v>
      </c>
      <c r="N606" s="33"/>
      <c r="O606" s="32">
        <v>55</v>
      </c>
      <c r="P606" s="978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84"/>
      <c r="B607" s="785"/>
      <c r="C607" s="785"/>
      <c r="D607" s="785"/>
      <c r="E607" s="785"/>
      <c r="F607" s="785"/>
      <c r="G607" s="785"/>
      <c r="H607" s="785"/>
      <c r="I607" s="785"/>
      <c r="J607" s="785"/>
      <c r="K607" s="785"/>
      <c r="L607" s="785"/>
      <c r="M607" s="785"/>
      <c r="N607" s="785"/>
      <c r="O607" s="786"/>
      <c r="P607" s="793" t="s">
        <v>71</v>
      </c>
      <c r="Q607" s="794"/>
      <c r="R607" s="794"/>
      <c r="S607" s="794"/>
      <c r="T607" s="794"/>
      <c r="U607" s="794"/>
      <c r="V607" s="795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85"/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6"/>
      <c r="P608" s="793" t="s">
        <v>71</v>
      </c>
      <c r="Q608" s="794"/>
      <c r="R608" s="794"/>
      <c r="S608" s="794"/>
      <c r="T608" s="794"/>
      <c r="U608" s="794"/>
      <c r="V608" s="795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819" t="s">
        <v>172</v>
      </c>
      <c r="B609" s="785"/>
      <c r="C609" s="785"/>
      <c r="D609" s="785"/>
      <c r="E609" s="785"/>
      <c r="F609" s="785"/>
      <c r="G609" s="785"/>
      <c r="H609" s="785"/>
      <c r="I609" s="785"/>
      <c r="J609" s="785"/>
      <c r="K609" s="785"/>
      <c r="L609" s="785"/>
      <c r="M609" s="785"/>
      <c r="N609" s="785"/>
      <c r="O609" s="785"/>
      <c r="P609" s="785"/>
      <c r="Q609" s="785"/>
      <c r="R609" s="785"/>
      <c r="S609" s="785"/>
      <c r="T609" s="785"/>
      <c r="U609" s="785"/>
      <c r="V609" s="785"/>
      <c r="W609" s="785"/>
      <c r="X609" s="785"/>
      <c r="Y609" s="785"/>
      <c r="Z609" s="785"/>
      <c r="AA609" s="771"/>
      <c r="AB609" s="771"/>
      <c r="AC609" s="771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8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119</v>
      </c>
      <c r="N611" s="33"/>
      <c r="O611" s="32">
        <v>50</v>
      </c>
      <c r="P611" s="1021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119</v>
      </c>
      <c r="N612" s="33"/>
      <c r="O612" s="32">
        <v>50</v>
      </c>
      <c r="P612" s="103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119</v>
      </c>
      <c r="N613" s="33"/>
      <c r="O613" s="32">
        <v>50</v>
      </c>
      <c r="P613" s="84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84"/>
      <c r="B614" s="785"/>
      <c r="C614" s="785"/>
      <c r="D614" s="785"/>
      <c r="E614" s="785"/>
      <c r="F614" s="785"/>
      <c r="G614" s="785"/>
      <c r="H614" s="785"/>
      <c r="I614" s="785"/>
      <c r="J614" s="785"/>
      <c r="K614" s="785"/>
      <c r="L614" s="785"/>
      <c r="M614" s="785"/>
      <c r="N614" s="785"/>
      <c r="O614" s="786"/>
      <c r="P614" s="793" t="s">
        <v>71</v>
      </c>
      <c r="Q614" s="794"/>
      <c r="R614" s="794"/>
      <c r="S614" s="794"/>
      <c r="T614" s="794"/>
      <c r="U614" s="794"/>
      <c r="V614" s="795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5"/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6"/>
      <c r="P615" s="793" t="s">
        <v>71</v>
      </c>
      <c r="Q615" s="794"/>
      <c r="R615" s="794"/>
      <c r="S615" s="794"/>
      <c r="T615" s="794"/>
      <c r="U615" s="794"/>
      <c r="V615" s="795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819" t="s">
        <v>64</v>
      </c>
      <c r="B616" s="785"/>
      <c r="C616" s="785"/>
      <c r="D616" s="785"/>
      <c r="E616" s="785"/>
      <c r="F616" s="785"/>
      <c r="G616" s="785"/>
      <c r="H616" s="785"/>
      <c r="I616" s="785"/>
      <c r="J616" s="785"/>
      <c r="K616" s="785"/>
      <c r="L616" s="785"/>
      <c r="M616" s="785"/>
      <c r="N616" s="785"/>
      <c r="O616" s="785"/>
      <c r="P616" s="785"/>
      <c r="Q616" s="785"/>
      <c r="R616" s="785"/>
      <c r="S616" s="785"/>
      <c r="T616" s="785"/>
      <c r="U616" s="785"/>
      <c r="V616" s="785"/>
      <c r="W616" s="785"/>
      <c r="X616" s="785"/>
      <c r="Y616" s="785"/>
      <c r="Z616" s="785"/>
      <c r="AA616" s="771"/>
      <c r="AB616" s="771"/>
      <c r="AC616" s="771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12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25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4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9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2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84"/>
      <c r="B624" s="785"/>
      <c r="C624" s="785"/>
      <c r="D624" s="785"/>
      <c r="E624" s="785"/>
      <c r="F624" s="785"/>
      <c r="G624" s="785"/>
      <c r="H624" s="785"/>
      <c r="I624" s="785"/>
      <c r="J624" s="785"/>
      <c r="K624" s="785"/>
      <c r="L624" s="785"/>
      <c r="M624" s="785"/>
      <c r="N624" s="785"/>
      <c r="O624" s="786"/>
      <c r="P624" s="793" t="s">
        <v>71</v>
      </c>
      <c r="Q624" s="794"/>
      <c r="R624" s="794"/>
      <c r="S624" s="794"/>
      <c r="T624" s="794"/>
      <c r="U624" s="794"/>
      <c r="V624" s="795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85"/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6"/>
      <c r="P625" s="793" t="s">
        <v>71</v>
      </c>
      <c r="Q625" s="794"/>
      <c r="R625" s="794"/>
      <c r="S625" s="794"/>
      <c r="T625" s="794"/>
      <c r="U625" s="794"/>
      <c r="V625" s="795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819" t="s">
        <v>73</v>
      </c>
      <c r="B626" s="785"/>
      <c r="C626" s="785"/>
      <c r="D626" s="785"/>
      <c r="E626" s="785"/>
      <c r="F626" s="785"/>
      <c r="G626" s="785"/>
      <c r="H626" s="785"/>
      <c r="I626" s="785"/>
      <c r="J626" s="785"/>
      <c r="K626" s="785"/>
      <c r="L626" s="785"/>
      <c r="M626" s="785"/>
      <c r="N626" s="785"/>
      <c r="O626" s="785"/>
      <c r="P626" s="785"/>
      <c r="Q626" s="785"/>
      <c r="R626" s="785"/>
      <c r="S626" s="785"/>
      <c r="T626" s="785"/>
      <c r="U626" s="785"/>
      <c r="V626" s="785"/>
      <c r="W626" s="785"/>
      <c r="X626" s="785"/>
      <c r="Y626" s="785"/>
      <c r="Z626" s="785"/>
      <c r="AA626" s="771"/>
      <c r="AB626" s="771"/>
      <c r="AC626" s="771"/>
    </row>
    <row r="627" spans="1:68" ht="27" hidden="1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hidden="1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2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17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54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8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167</v>
      </c>
      <c r="N632" s="33"/>
      <c r="O632" s="32">
        <v>45</v>
      </c>
      <c r="P632" s="1107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167</v>
      </c>
      <c r="N634" s="33"/>
      <c r="O634" s="32">
        <v>45</v>
      </c>
      <c r="P634" s="86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idden="1" x14ac:dyDescent="0.2">
      <c r="A635" s="784"/>
      <c r="B635" s="785"/>
      <c r="C635" s="785"/>
      <c r="D635" s="785"/>
      <c r="E635" s="785"/>
      <c r="F635" s="785"/>
      <c r="G635" s="785"/>
      <c r="H635" s="785"/>
      <c r="I635" s="785"/>
      <c r="J635" s="785"/>
      <c r="K635" s="785"/>
      <c r="L635" s="785"/>
      <c r="M635" s="785"/>
      <c r="N635" s="785"/>
      <c r="O635" s="786"/>
      <c r="P635" s="793" t="s">
        <v>71</v>
      </c>
      <c r="Q635" s="794"/>
      <c r="R635" s="794"/>
      <c r="S635" s="794"/>
      <c r="T635" s="794"/>
      <c r="U635" s="794"/>
      <c r="V635" s="795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85"/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6"/>
      <c r="P636" s="793" t="s">
        <v>71</v>
      </c>
      <c r="Q636" s="794"/>
      <c r="R636" s="794"/>
      <c r="S636" s="794"/>
      <c r="T636" s="794"/>
      <c r="U636" s="794"/>
      <c r="V636" s="795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hidden="1" customHeight="1" x14ac:dyDescent="0.25">
      <c r="A637" s="819" t="s">
        <v>213</v>
      </c>
      <c r="B637" s="785"/>
      <c r="C637" s="785"/>
      <c r="D637" s="785"/>
      <c r="E637" s="785"/>
      <c r="F637" s="785"/>
      <c r="G637" s="785"/>
      <c r="H637" s="785"/>
      <c r="I637" s="785"/>
      <c r="J637" s="785"/>
      <c r="K637" s="785"/>
      <c r="L637" s="785"/>
      <c r="M637" s="785"/>
      <c r="N637" s="785"/>
      <c r="O637" s="785"/>
      <c r="P637" s="785"/>
      <c r="Q637" s="785"/>
      <c r="R637" s="785"/>
      <c r="S637" s="785"/>
      <c r="T637" s="785"/>
      <c r="U637" s="785"/>
      <c r="V637" s="785"/>
      <c r="W637" s="785"/>
      <c r="X637" s="785"/>
      <c r="Y637" s="785"/>
      <c r="Z637" s="785"/>
      <c r="AA637" s="771"/>
      <c r="AB637" s="771"/>
      <c r="AC637" s="771"/>
    </row>
    <row r="638" spans="1:68" ht="27" hidden="1" customHeight="1" x14ac:dyDescent="0.25">
      <c r="A638" s="54" t="s">
        <v>1020</v>
      </c>
      <c r="B638" s="54" t="s">
        <v>1021</v>
      </c>
      <c r="C638" s="31">
        <v>4301060408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4301060354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047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4301060407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4301060355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84"/>
      <c r="B642" s="785"/>
      <c r="C642" s="785"/>
      <c r="D642" s="785"/>
      <c r="E642" s="785"/>
      <c r="F642" s="785"/>
      <c r="G642" s="785"/>
      <c r="H642" s="785"/>
      <c r="I642" s="785"/>
      <c r="J642" s="785"/>
      <c r="K642" s="785"/>
      <c r="L642" s="785"/>
      <c r="M642" s="785"/>
      <c r="N642" s="785"/>
      <c r="O642" s="786"/>
      <c r="P642" s="793" t="s">
        <v>71</v>
      </c>
      <c r="Q642" s="794"/>
      <c r="R642" s="794"/>
      <c r="S642" s="794"/>
      <c r="T642" s="794"/>
      <c r="U642" s="794"/>
      <c r="V642" s="795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5"/>
      <c r="B643" s="785"/>
      <c r="C643" s="785"/>
      <c r="D643" s="785"/>
      <c r="E643" s="785"/>
      <c r="F643" s="785"/>
      <c r="G643" s="785"/>
      <c r="H643" s="785"/>
      <c r="I643" s="785"/>
      <c r="J643" s="785"/>
      <c r="K643" s="785"/>
      <c r="L643" s="785"/>
      <c r="M643" s="785"/>
      <c r="N643" s="785"/>
      <c r="O643" s="786"/>
      <c r="P643" s="793" t="s">
        <v>71</v>
      </c>
      <c r="Q643" s="794"/>
      <c r="R643" s="794"/>
      <c r="S643" s="794"/>
      <c r="T643" s="794"/>
      <c r="U643" s="794"/>
      <c r="V643" s="795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791" t="s">
        <v>1032</v>
      </c>
      <c r="B644" s="785"/>
      <c r="C644" s="785"/>
      <c r="D644" s="785"/>
      <c r="E644" s="785"/>
      <c r="F644" s="785"/>
      <c r="G644" s="785"/>
      <c r="H644" s="785"/>
      <c r="I644" s="785"/>
      <c r="J644" s="785"/>
      <c r="K644" s="785"/>
      <c r="L644" s="785"/>
      <c r="M644" s="785"/>
      <c r="N644" s="785"/>
      <c r="O644" s="785"/>
      <c r="P644" s="785"/>
      <c r="Q644" s="785"/>
      <c r="R644" s="785"/>
      <c r="S644" s="785"/>
      <c r="T644" s="785"/>
      <c r="U644" s="785"/>
      <c r="V644" s="785"/>
      <c r="W644" s="785"/>
      <c r="X644" s="785"/>
      <c r="Y644" s="785"/>
      <c r="Z644" s="785"/>
      <c r="AA644" s="770"/>
      <c r="AB644" s="770"/>
      <c r="AC644" s="770"/>
    </row>
    <row r="645" spans="1:68" ht="14.25" hidden="1" customHeight="1" x14ac:dyDescent="0.25">
      <c r="A645" s="819" t="s">
        <v>115</v>
      </c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5"/>
      <c r="P645" s="785"/>
      <c r="Q645" s="785"/>
      <c r="R645" s="785"/>
      <c r="S645" s="785"/>
      <c r="T645" s="785"/>
      <c r="U645" s="785"/>
      <c r="V645" s="785"/>
      <c r="W645" s="785"/>
      <c r="X645" s="785"/>
      <c r="Y645" s="785"/>
      <c r="Z645" s="785"/>
      <c r="AA645" s="771"/>
      <c r="AB645" s="771"/>
      <c r="AC645" s="771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119</v>
      </c>
      <c r="N646" s="33"/>
      <c r="O646" s="32">
        <v>55</v>
      </c>
      <c r="P646" s="1127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119</v>
      </c>
      <c r="N647" s="33"/>
      <c r="O647" s="32">
        <v>55</v>
      </c>
      <c r="P647" s="882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84"/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6"/>
      <c r="P648" s="793" t="s">
        <v>71</v>
      </c>
      <c r="Q648" s="794"/>
      <c r="R648" s="794"/>
      <c r="S648" s="794"/>
      <c r="T648" s="794"/>
      <c r="U648" s="794"/>
      <c r="V648" s="795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5"/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6"/>
      <c r="P649" s="793" t="s">
        <v>71</v>
      </c>
      <c r="Q649" s="794"/>
      <c r="R649" s="794"/>
      <c r="S649" s="794"/>
      <c r="T649" s="794"/>
      <c r="U649" s="794"/>
      <c r="V649" s="795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819" t="s">
        <v>172</v>
      </c>
      <c r="B650" s="785"/>
      <c r="C650" s="785"/>
      <c r="D650" s="785"/>
      <c r="E650" s="785"/>
      <c r="F650" s="785"/>
      <c r="G650" s="785"/>
      <c r="H650" s="785"/>
      <c r="I650" s="785"/>
      <c r="J650" s="785"/>
      <c r="K650" s="785"/>
      <c r="L650" s="785"/>
      <c r="M650" s="785"/>
      <c r="N650" s="785"/>
      <c r="O650" s="785"/>
      <c r="P650" s="785"/>
      <c r="Q650" s="785"/>
      <c r="R650" s="785"/>
      <c r="S650" s="785"/>
      <c r="T650" s="785"/>
      <c r="U650" s="785"/>
      <c r="V650" s="785"/>
      <c r="W650" s="785"/>
      <c r="X650" s="785"/>
      <c r="Y650" s="785"/>
      <c r="Z650" s="785"/>
      <c r="AA650" s="771"/>
      <c r="AB650" s="771"/>
      <c r="AC650" s="771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119</v>
      </c>
      <c r="N651" s="33"/>
      <c r="O651" s="32">
        <v>50</v>
      </c>
      <c r="P651" s="1116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84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5"/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6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819" t="s">
        <v>64</v>
      </c>
      <c r="B654" s="785"/>
      <c r="C654" s="785"/>
      <c r="D654" s="785"/>
      <c r="E654" s="785"/>
      <c r="F654" s="785"/>
      <c r="G654" s="785"/>
      <c r="H654" s="785"/>
      <c r="I654" s="785"/>
      <c r="J654" s="785"/>
      <c r="K654" s="785"/>
      <c r="L654" s="785"/>
      <c r="M654" s="785"/>
      <c r="N654" s="785"/>
      <c r="O654" s="785"/>
      <c r="P654" s="785"/>
      <c r="Q654" s="785"/>
      <c r="R654" s="785"/>
      <c r="S654" s="785"/>
      <c r="T654" s="785"/>
      <c r="U654" s="785"/>
      <c r="V654" s="785"/>
      <c r="W654" s="785"/>
      <c r="X654" s="785"/>
      <c r="Y654" s="785"/>
      <c r="Z654" s="785"/>
      <c r="AA654" s="771"/>
      <c r="AB654" s="771"/>
      <c r="AC654" s="771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75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84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5"/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6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819" t="s">
        <v>73</v>
      </c>
      <c r="B658" s="785"/>
      <c r="C658" s="785"/>
      <c r="D658" s="785"/>
      <c r="E658" s="785"/>
      <c r="F658" s="785"/>
      <c r="G658" s="785"/>
      <c r="H658" s="785"/>
      <c r="I658" s="785"/>
      <c r="J658" s="785"/>
      <c r="K658" s="785"/>
      <c r="L658" s="785"/>
      <c r="M658" s="785"/>
      <c r="N658" s="785"/>
      <c r="O658" s="785"/>
      <c r="P658" s="785"/>
      <c r="Q658" s="785"/>
      <c r="R658" s="785"/>
      <c r="S658" s="785"/>
      <c r="T658" s="785"/>
      <c r="U658" s="785"/>
      <c r="V658" s="785"/>
      <c r="W658" s="785"/>
      <c r="X658" s="785"/>
      <c r="Y658" s="785"/>
      <c r="Z658" s="785"/>
      <c r="AA658" s="771"/>
      <c r="AB658" s="771"/>
      <c r="AC658" s="771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62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84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5"/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6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188"/>
      <c r="B662" s="785"/>
      <c r="C662" s="785"/>
      <c r="D662" s="785"/>
      <c r="E662" s="785"/>
      <c r="F662" s="785"/>
      <c r="G662" s="785"/>
      <c r="H662" s="785"/>
      <c r="I662" s="785"/>
      <c r="J662" s="785"/>
      <c r="K662" s="785"/>
      <c r="L662" s="785"/>
      <c r="M662" s="785"/>
      <c r="N662" s="785"/>
      <c r="O662" s="971"/>
      <c r="P662" s="827" t="s">
        <v>1053</v>
      </c>
      <c r="Q662" s="828"/>
      <c r="R662" s="828"/>
      <c r="S662" s="828"/>
      <c r="T662" s="828"/>
      <c r="U662" s="828"/>
      <c r="V662" s="829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2737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2743.7999999999997</v>
      </c>
      <c r="Z662" s="37"/>
      <c r="AA662" s="778"/>
      <c r="AB662" s="778"/>
      <c r="AC662" s="778"/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971"/>
      <c r="P663" s="827" t="s">
        <v>1054</v>
      </c>
      <c r="Q663" s="828"/>
      <c r="R663" s="828"/>
      <c r="S663" s="828"/>
      <c r="T663" s="828"/>
      <c r="U663" s="828"/>
      <c r="V663" s="829"/>
      <c r="W663" s="37" t="s">
        <v>69</v>
      </c>
      <c r="X663" s="777">
        <f>IFERROR(SUM(BM22:BM659),"0")</f>
        <v>2931.745010989011</v>
      </c>
      <c r="Y663" s="777">
        <f>IFERROR(SUM(BN22:BN659),"0")</f>
        <v>2939.0219999999999</v>
      </c>
      <c r="Z663" s="37"/>
      <c r="AA663" s="778"/>
      <c r="AB663" s="778"/>
      <c r="AC663" s="778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971"/>
      <c r="P664" s="827" t="s">
        <v>1055</v>
      </c>
      <c r="Q664" s="828"/>
      <c r="R664" s="828"/>
      <c r="S664" s="828"/>
      <c r="T664" s="828"/>
      <c r="U664" s="828"/>
      <c r="V664" s="829"/>
      <c r="W664" s="37" t="s">
        <v>1056</v>
      </c>
      <c r="X664" s="38">
        <f>ROUNDUP(SUM(BO22:BO659),0)</f>
        <v>7</v>
      </c>
      <c r="Y664" s="38">
        <f>ROUNDUP(SUM(BP22:BP659),0)</f>
        <v>7</v>
      </c>
      <c r="Z664" s="37"/>
      <c r="AA664" s="778"/>
      <c r="AB664" s="778"/>
      <c r="AC664" s="778"/>
    </row>
    <row r="665" spans="1:68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971"/>
      <c r="P665" s="827" t="s">
        <v>1057</v>
      </c>
      <c r="Q665" s="828"/>
      <c r="R665" s="828"/>
      <c r="S665" s="828"/>
      <c r="T665" s="828"/>
      <c r="U665" s="828"/>
      <c r="V665" s="829"/>
      <c r="W665" s="37" t="s">
        <v>69</v>
      </c>
      <c r="X665" s="777">
        <f>GrossWeightTotal+PalletQtyTotal*25</f>
        <v>3106.745010989011</v>
      </c>
      <c r="Y665" s="777">
        <f>GrossWeightTotalR+PalletQtyTotalR*25</f>
        <v>3114.0219999999999</v>
      </c>
      <c r="Z665" s="37"/>
      <c r="AA665" s="778"/>
      <c r="AB665" s="778"/>
      <c r="AC665" s="778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971"/>
      <c r="P666" s="827" t="s">
        <v>1058</v>
      </c>
      <c r="Q666" s="828"/>
      <c r="R666" s="828"/>
      <c r="S666" s="828"/>
      <c r="T666" s="828"/>
      <c r="U666" s="828"/>
      <c r="V666" s="829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353.98901098901098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355</v>
      </c>
      <c r="Z666" s="37"/>
      <c r="AA666" s="778"/>
      <c r="AB666" s="778"/>
      <c r="AC666" s="778"/>
    </row>
    <row r="667" spans="1:68" ht="14.25" hidden="1" customHeight="1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971"/>
      <c r="P667" s="827" t="s">
        <v>1059</v>
      </c>
      <c r="Q667" s="828"/>
      <c r="R667" s="828"/>
      <c r="S667" s="828"/>
      <c r="T667" s="828"/>
      <c r="U667" s="828"/>
      <c r="V667" s="829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7.5864200000000004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23" t="s">
        <v>113</v>
      </c>
      <c r="D669" s="963"/>
      <c r="E669" s="963"/>
      <c r="F669" s="963"/>
      <c r="G669" s="963"/>
      <c r="H669" s="939"/>
      <c r="I669" s="823" t="s">
        <v>325</v>
      </c>
      <c r="J669" s="963"/>
      <c r="K669" s="963"/>
      <c r="L669" s="963"/>
      <c r="M669" s="963"/>
      <c r="N669" s="963"/>
      <c r="O669" s="963"/>
      <c r="P669" s="963"/>
      <c r="Q669" s="963"/>
      <c r="R669" s="963"/>
      <c r="S669" s="963"/>
      <c r="T669" s="963"/>
      <c r="U669" s="963"/>
      <c r="V669" s="939"/>
      <c r="W669" s="823" t="s">
        <v>662</v>
      </c>
      <c r="X669" s="939"/>
      <c r="Y669" s="823" t="s">
        <v>751</v>
      </c>
      <c r="Z669" s="963"/>
      <c r="AA669" s="963"/>
      <c r="AB669" s="939"/>
      <c r="AC669" s="772" t="s">
        <v>860</v>
      </c>
      <c r="AD669" s="823" t="s">
        <v>932</v>
      </c>
      <c r="AE669" s="939"/>
      <c r="AF669" s="773"/>
    </row>
    <row r="670" spans="1:68" ht="14.25" customHeight="1" thickTop="1" x14ac:dyDescent="0.2">
      <c r="A670" s="1173" t="s">
        <v>1062</v>
      </c>
      <c r="B670" s="823" t="s">
        <v>63</v>
      </c>
      <c r="C670" s="823" t="s">
        <v>114</v>
      </c>
      <c r="D670" s="823" t="s">
        <v>141</v>
      </c>
      <c r="E670" s="823" t="s">
        <v>221</v>
      </c>
      <c r="F670" s="823" t="s">
        <v>245</v>
      </c>
      <c r="G670" s="823" t="s">
        <v>291</v>
      </c>
      <c r="H670" s="823" t="s">
        <v>113</v>
      </c>
      <c r="I670" s="823" t="s">
        <v>326</v>
      </c>
      <c r="J670" s="823" t="s">
        <v>350</v>
      </c>
      <c r="K670" s="823" t="s">
        <v>428</v>
      </c>
      <c r="L670" s="823" t="s">
        <v>449</v>
      </c>
      <c r="M670" s="823" t="s">
        <v>473</v>
      </c>
      <c r="N670" s="773"/>
      <c r="O670" s="823" t="s">
        <v>500</v>
      </c>
      <c r="P670" s="823" t="s">
        <v>503</v>
      </c>
      <c r="Q670" s="823" t="s">
        <v>512</v>
      </c>
      <c r="R670" s="823" t="s">
        <v>528</v>
      </c>
      <c r="S670" s="823" t="s">
        <v>538</v>
      </c>
      <c r="T670" s="823" t="s">
        <v>551</v>
      </c>
      <c r="U670" s="823" t="s">
        <v>562</v>
      </c>
      <c r="V670" s="823" t="s">
        <v>649</v>
      </c>
      <c r="W670" s="823" t="s">
        <v>663</v>
      </c>
      <c r="X670" s="823" t="s">
        <v>707</v>
      </c>
      <c r="Y670" s="823" t="s">
        <v>752</v>
      </c>
      <c r="Z670" s="823" t="s">
        <v>820</v>
      </c>
      <c r="AA670" s="823" t="s">
        <v>844</v>
      </c>
      <c r="AB670" s="823" t="s">
        <v>856</v>
      </c>
      <c r="AC670" s="823" t="s">
        <v>860</v>
      </c>
      <c r="AD670" s="823" t="s">
        <v>932</v>
      </c>
      <c r="AE670" s="823" t="s">
        <v>1032</v>
      </c>
      <c r="AF670" s="773"/>
    </row>
    <row r="671" spans="1:68" ht="13.5" customHeight="1" thickBot="1" x14ac:dyDescent="0.25">
      <c r="A671" s="1174"/>
      <c r="B671" s="824"/>
      <c r="C671" s="824"/>
      <c r="D671" s="824"/>
      <c r="E671" s="824"/>
      <c r="F671" s="824"/>
      <c r="G671" s="824"/>
      <c r="H671" s="824"/>
      <c r="I671" s="824"/>
      <c r="J671" s="824"/>
      <c r="K671" s="824"/>
      <c r="L671" s="824"/>
      <c r="M671" s="824"/>
      <c r="N671" s="773"/>
      <c r="O671" s="824"/>
      <c r="P671" s="824"/>
      <c r="Q671" s="824"/>
      <c r="R671" s="824"/>
      <c r="S671" s="824"/>
      <c r="T671" s="824"/>
      <c r="U671" s="824"/>
      <c r="V671" s="824"/>
      <c r="W671" s="824"/>
      <c r="X671" s="824"/>
      <c r="Y671" s="824"/>
      <c r="Z671" s="824"/>
      <c r="AA671" s="824"/>
      <c r="AB671" s="824"/>
      <c r="AC671" s="824"/>
      <c r="AD671" s="824"/>
      <c r="AE671" s="824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201.60000000000002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38.400000000000006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2503.7999999999997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 500,00"/>
        <filter val="2 737,00"/>
        <filter val="2 931,75"/>
        <filter val="200,00"/>
        <filter val="23,81"/>
        <filter val="28,00"/>
        <filter val="3 106,75"/>
        <filter val="3,00"/>
        <filter val="320,51"/>
        <filter val="353,99"/>
        <filter val="6,67"/>
        <filter val="7"/>
        <filter val="9,00"/>
      </filters>
    </filterColumn>
    <filterColumn colId="29" showButton="0"/>
    <filterColumn colId="30" showButton="0"/>
  </autoFilter>
  <mergeCells count="1186"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D102:E102"/>
    <mergeCell ref="P208:V208"/>
    <mergeCell ref="A204:Z204"/>
    <mergeCell ref="D196:E196"/>
    <mergeCell ref="P615:V615"/>
    <mergeCell ref="A440:Z440"/>
    <mergeCell ref="P145:V145"/>
    <mergeCell ref="I669:V669"/>
    <mergeCell ref="D542:E542"/>
    <mergeCell ref="P71:T71"/>
    <mergeCell ref="D123:E12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A192:Z192"/>
    <mergeCell ref="P438:V438"/>
    <mergeCell ref="A21:Z21"/>
    <mergeCell ref="P590:V590"/>
    <mergeCell ref="A586:Z586"/>
    <mergeCell ref="A415:Z415"/>
    <mergeCell ref="D42:E42"/>
    <mergeCell ref="A181:Z181"/>
    <mergeCell ref="P363:T363"/>
    <mergeCell ref="A62:Z62"/>
    <mergeCell ref="P185:V185"/>
    <mergeCell ref="D578:E578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A662:O667"/>
    <mergeCell ref="D266:E266"/>
    <mergeCell ref="P174:T174"/>
    <mergeCell ref="P149:T149"/>
    <mergeCell ref="D95:E95"/>
    <mergeCell ref="P447:T447"/>
    <mergeCell ref="P410:T410"/>
    <mergeCell ref="A479:Z479"/>
    <mergeCell ref="P661:V661"/>
    <mergeCell ref="A650:Z650"/>
    <mergeCell ref="P544:V544"/>
    <mergeCell ref="D483:E483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P23:V23"/>
    <mergeCell ref="P443:V443"/>
    <mergeCell ref="P272:V272"/>
    <mergeCell ref="P381:V381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112:Z112"/>
    <mergeCell ref="P529:V529"/>
    <mergeCell ref="P421:T421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D175:E175"/>
    <mergeCell ref="P601:T601"/>
    <mergeCell ref="P253:T253"/>
    <mergeCell ref="D133:E133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A505:O506"/>
    <mergeCell ref="P217:T217"/>
    <mergeCell ref="A207:O208"/>
    <mergeCell ref="P617:T617"/>
    <mergeCell ref="D489:E489"/>
    <mergeCell ref="D427:E427"/>
    <mergeCell ref="P275:V275"/>
    <mergeCell ref="D647:E647"/>
    <mergeCell ref="P172:V172"/>
    <mergeCell ref="P564:T564"/>
    <mergeCell ref="P183:T183"/>
    <mergeCell ref="A404:Z404"/>
    <mergeCell ref="D164:E164"/>
    <mergeCell ref="A597:Z597"/>
    <mergeCell ref="P557:T557"/>
    <mergeCell ref="D500:E500"/>
    <mergeCell ref="P646:T6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32:T632"/>
    <mergeCell ref="D504:E504"/>
    <mergeCell ref="P247:V247"/>
    <mergeCell ref="D206:E206"/>
    <mergeCell ref="D298:E298"/>
    <mergeCell ref="A158:Z158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P241:T241"/>
    <mergeCell ref="P483:T483"/>
    <mergeCell ref="P150:V150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P620:T620"/>
    <mergeCell ref="P271:V271"/>
    <mergeCell ref="A90:Z90"/>
    <mergeCell ref="A41:Z41"/>
    <mergeCell ref="P48:T48"/>
    <mergeCell ref="P346:T346"/>
    <mergeCell ref="P91:T91"/>
    <mergeCell ref="P114:T114"/>
    <mergeCell ref="D84:E84"/>
    <mergeCell ref="P104:V104"/>
    <mergeCell ref="D138:E138"/>
    <mergeCell ref="P125:T125"/>
    <mergeCell ref="D58:E58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D199:E199"/>
    <mergeCell ref="P554:T554"/>
    <mergeCell ref="D497:E497"/>
    <mergeCell ref="D364:E364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P27:T27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549:O550"/>
    <mergeCell ref="D582:E582"/>
    <mergeCell ref="P625:V625"/>
    <mergeCell ref="D564:E564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P393:T393"/>
    <mergeCell ref="Q8:R8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D371:E371"/>
    <mergeCell ref="P60:V60"/>
    <mergeCell ref="D485:E485"/>
    <mergeCell ref="P320:V320"/>
    <mergeCell ref="P387:T387"/>
    <mergeCell ref="P216:T216"/>
    <mergeCell ref="D285:E285"/>
    <mergeCell ref="P154:T154"/>
    <mergeCell ref="D75:E75"/>
    <mergeCell ref="V6:W9"/>
    <mergeCell ref="P38:T38"/>
    <mergeCell ref="A348:O349"/>
    <mergeCell ref="P274:T274"/>
    <mergeCell ref="Z17:Z18"/>
    <mergeCell ref="A9:C9"/>
    <mergeCell ref="P323:T323"/>
    <mergeCell ref="A414:Z414"/>
    <mergeCell ref="V11:W11"/>
    <mergeCell ref="P406:V406"/>
    <mergeCell ref="P342:T342"/>
    <mergeCell ref="D323:E323"/>
    <mergeCell ref="D127:E127"/>
    <mergeCell ref="P433:V433"/>
    <mergeCell ref="D398:E39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A520:O521"/>
    <mergeCell ref="D394:E394"/>
    <mergeCell ref="D336:E336"/>
    <mergeCell ref="P293:T293"/>
    <mergeCell ref="U17:V17"/>
    <mergeCell ref="Y17:Y18"/>
    <mergeCell ref="D17:E18"/>
    <mergeCell ref="P83:T83"/>
    <mergeCell ref="A322:Z322"/>
    <mergeCell ref="A553:Z553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P15:T16"/>
    <mergeCell ref="D27:E27"/>
    <mergeCell ref="A338:O339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D230:E230"/>
    <mergeCell ref="D466:E466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495:T495"/>
    <mergeCell ref="A47:Z47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96:E96"/>
    <mergeCell ref="P515:V515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A522:Z522"/>
    <mergeCell ref="A326:Z326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D629:E629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P286:T286"/>
    <mergeCell ref="D400:E400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45:Z45"/>
    <mergeCell ref="P35:V3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A179:O180"/>
    <mergeCell ref="P607:V607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67:E67"/>
    <mergeCell ref="D30:E30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D274:E274"/>
    <mergeCell ref="D245:E245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557:E557"/>
    <mergeCell ref="P465:T465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63:E263"/>
    <mergeCell ref="P220:T220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563:E563"/>
    <mergeCell ref="D499:E499"/>
    <mergeCell ref="P613:T613"/>
    <mergeCell ref="D619:E619"/>
    <mergeCell ref="P600:T600"/>
    <mergeCell ref="P594:T594"/>
    <mergeCell ref="A568:Z568"/>
    <mergeCell ref="P614:V614"/>
    <mergeCell ref="A595:O596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363:E363"/>
    <mergeCell ref="D357:E357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P232:T232"/>
    <mergeCell ref="P159:T15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D386:E386"/>
    <mergeCell ref="D462:E462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D423:E423"/>
    <mergeCell ref="P231:T231"/>
    <mergeCell ref="A190:O191"/>
    <mergeCell ref="D174:E174"/>
    <mergeCell ref="D410:E410"/>
    <mergeCell ref="P516:V516"/>
    <mergeCell ref="D160:E160"/>
    <mergeCell ref="P481:T481"/>
    <mergeCell ref="D178:E178"/>
    <mergeCell ref="A156:O157"/>
    <mergeCell ref="D176:E176"/>
    <mergeCell ref="A186:Z18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5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8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2024-12-24T11:15:13Z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