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F1A500-5B31-4C11-9137-DCCCDE82CB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X516" i="1"/>
  <c r="BO515" i="1"/>
  <c r="BM515" i="1"/>
  <c r="Y515" i="1"/>
  <c r="Y516" i="1" s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57" i="1" l="1"/>
  <c r="BN57" i="1"/>
  <c r="Z113" i="1"/>
  <c r="BN113" i="1"/>
  <c r="Z123" i="1"/>
  <c r="BN123" i="1"/>
  <c r="Z194" i="1"/>
  <c r="BN194" i="1"/>
  <c r="Z293" i="1"/>
  <c r="Z294" i="1" s="1"/>
  <c r="BN293" i="1"/>
  <c r="BP293" i="1"/>
  <c r="Y294" i="1"/>
  <c r="Z298" i="1"/>
  <c r="BN298" i="1"/>
  <c r="Z515" i="1"/>
  <c r="Z516" i="1" s="1"/>
  <c r="BN515" i="1"/>
  <c r="BP515" i="1"/>
  <c r="Z523" i="1"/>
  <c r="BN523" i="1"/>
  <c r="J9" i="1"/>
  <c r="F9" i="1"/>
  <c r="F10" i="1"/>
  <c r="Z22" i="1"/>
  <c r="Z23" i="1" s="1"/>
  <c r="BN22" i="1"/>
  <c r="BP22" i="1"/>
  <c r="Z26" i="1"/>
  <c r="BN26" i="1"/>
  <c r="Z33" i="1"/>
  <c r="BN33" i="1"/>
  <c r="Z68" i="1"/>
  <c r="BN68" i="1"/>
  <c r="Z92" i="1"/>
  <c r="BN92" i="1"/>
  <c r="Z137" i="1"/>
  <c r="BN137" i="1"/>
  <c r="Z170" i="1"/>
  <c r="Z171" i="1" s="1"/>
  <c r="BN170" i="1"/>
  <c r="BP170" i="1"/>
  <c r="Z174" i="1"/>
  <c r="BN174" i="1"/>
  <c r="Z205" i="1"/>
  <c r="BN205" i="1"/>
  <c r="Z231" i="1"/>
  <c r="BN231" i="1"/>
  <c r="Z253" i="1"/>
  <c r="BN253" i="1"/>
  <c r="Z282" i="1"/>
  <c r="BN282" i="1"/>
  <c r="Z309" i="1"/>
  <c r="BN309" i="1"/>
  <c r="Z375" i="1"/>
  <c r="BN375" i="1"/>
  <c r="Z398" i="1"/>
  <c r="BN398" i="1"/>
  <c r="Z409" i="1"/>
  <c r="BN409" i="1"/>
  <c r="Z464" i="1"/>
  <c r="BN464" i="1"/>
  <c r="Z469" i="1"/>
  <c r="Z470" i="1" s="1"/>
  <c r="BN469" i="1"/>
  <c r="BP469" i="1"/>
  <c r="Y470" i="1"/>
  <c r="Z475" i="1"/>
  <c r="Z476" i="1" s="1"/>
  <c r="BN475" i="1"/>
  <c r="BP475" i="1"/>
  <c r="Z555" i="1"/>
  <c r="BN555" i="1"/>
  <c r="Z558" i="1"/>
  <c r="BN558" i="1"/>
  <c r="Z567" i="1"/>
  <c r="BN567" i="1"/>
  <c r="BP386" i="1"/>
  <c r="BN386" i="1"/>
  <c r="Z386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49" i="1"/>
  <c r="BN49" i="1"/>
  <c r="Z64" i="1"/>
  <c r="BN64" i="1"/>
  <c r="Z74" i="1"/>
  <c r="BN74" i="1"/>
  <c r="Z86" i="1"/>
  <c r="BN86" i="1"/>
  <c r="Z100" i="1"/>
  <c r="BN100" i="1"/>
  <c r="E675" i="1"/>
  <c r="Z131" i="1"/>
  <c r="BN131" i="1"/>
  <c r="Z141" i="1"/>
  <c r="BN141" i="1"/>
  <c r="Z159" i="1"/>
  <c r="BN159" i="1"/>
  <c r="Z178" i="1"/>
  <c r="BN178" i="1"/>
  <c r="Z198" i="1"/>
  <c r="BN198" i="1"/>
  <c r="Z215" i="1"/>
  <c r="BN215" i="1"/>
  <c r="Z227" i="1"/>
  <c r="BN227" i="1"/>
  <c r="Z235" i="1"/>
  <c r="BN235" i="1"/>
  <c r="Y246" i="1"/>
  <c r="Z244" i="1"/>
  <c r="BN244" i="1"/>
  <c r="K675" i="1"/>
  <c r="Z257" i="1"/>
  <c r="BN257" i="1"/>
  <c r="Z269" i="1"/>
  <c r="BN269" i="1"/>
  <c r="Z286" i="1"/>
  <c r="BN286" i="1"/>
  <c r="Z305" i="1"/>
  <c r="BN305" i="1"/>
  <c r="Z357" i="1"/>
  <c r="BN357" i="1"/>
  <c r="Z367" i="1"/>
  <c r="BN367" i="1"/>
  <c r="Z379" i="1"/>
  <c r="BN379" i="1"/>
  <c r="BP385" i="1"/>
  <c r="BN385" i="1"/>
  <c r="Z385" i="1"/>
  <c r="BP420" i="1"/>
  <c r="BN420" i="1"/>
  <c r="Z420" i="1"/>
  <c r="Y438" i="1"/>
  <c r="Y437" i="1"/>
  <c r="BP435" i="1"/>
  <c r="BN435" i="1"/>
  <c r="Z435" i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51" i="1"/>
  <c r="BN51" i="1"/>
  <c r="Z51" i="1"/>
  <c r="BP66" i="1"/>
  <c r="BN66" i="1"/>
  <c r="Z66" i="1"/>
  <c r="BP76" i="1"/>
  <c r="BN76" i="1"/>
  <c r="Z76" i="1"/>
  <c r="Y96" i="1"/>
  <c r="BP90" i="1"/>
  <c r="BN90" i="1"/>
  <c r="Z90" i="1"/>
  <c r="BP107" i="1"/>
  <c r="BN107" i="1"/>
  <c r="Z107" i="1"/>
  <c r="BP116" i="1"/>
  <c r="BN116" i="1"/>
  <c r="Z116" i="1"/>
  <c r="BP133" i="1"/>
  <c r="BN133" i="1"/>
  <c r="Z133" i="1"/>
  <c r="BP143" i="1"/>
  <c r="BN143" i="1"/>
  <c r="Z143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69" i="1"/>
  <c r="BN369" i="1"/>
  <c r="Z369" i="1"/>
  <c r="BP383" i="1"/>
  <c r="BN383" i="1"/>
  <c r="Z383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X665" i="1"/>
  <c r="Y35" i="1"/>
  <c r="Z28" i="1"/>
  <c r="BN28" i="1"/>
  <c r="Z29" i="1"/>
  <c r="BN29" i="1"/>
  <c r="Z30" i="1"/>
  <c r="BN30" i="1"/>
  <c r="Z31" i="1"/>
  <c r="BN31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0" i="1"/>
  <c r="BN70" i="1"/>
  <c r="Z70" i="1"/>
  <c r="BP84" i="1"/>
  <c r="BN84" i="1"/>
  <c r="Z84" i="1"/>
  <c r="BP94" i="1"/>
  <c r="BN94" i="1"/>
  <c r="Z94" i="1"/>
  <c r="BP115" i="1"/>
  <c r="BN115" i="1"/>
  <c r="Z115" i="1"/>
  <c r="BP125" i="1"/>
  <c r="BN125" i="1"/>
  <c r="Z125" i="1"/>
  <c r="BP139" i="1"/>
  <c r="BN139" i="1"/>
  <c r="Z139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Y78" i="1"/>
  <c r="Y88" i="1"/>
  <c r="Y102" i="1"/>
  <c r="Y118" i="1"/>
  <c r="F675" i="1"/>
  <c r="Y135" i="1"/>
  <c r="Y145" i="1"/>
  <c r="Y149" i="1"/>
  <c r="Y161" i="1"/>
  <c r="Y180" i="1"/>
  <c r="I675" i="1"/>
  <c r="Y202" i="1"/>
  <c r="Y223" i="1"/>
  <c r="Y237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Z651" i="1" s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Y507" i="1"/>
  <c r="Y512" i="1"/>
  <c r="BP509" i="1"/>
  <c r="BN509" i="1"/>
  <c r="Z509" i="1"/>
  <c r="Z511" i="1" s="1"/>
  <c r="Y511" i="1"/>
  <c r="BP534" i="1"/>
  <c r="BN534" i="1"/>
  <c r="Z534" i="1"/>
  <c r="AA675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H9" i="1"/>
  <c r="B675" i="1"/>
  <c r="X666" i="1"/>
  <c r="X667" i="1"/>
  <c r="X669" i="1"/>
  <c r="Y24" i="1"/>
  <c r="Z27" i="1"/>
  <c r="BN27" i="1"/>
  <c r="Z32" i="1"/>
  <c r="BN32" i="1"/>
  <c r="C675" i="1"/>
  <c r="Z48" i="1"/>
  <c r="BN48" i="1"/>
  <c r="Z50" i="1"/>
  <c r="BN50" i="1"/>
  <c r="Z52" i="1"/>
  <c r="BN52" i="1"/>
  <c r="Y53" i="1"/>
  <c r="Z56" i="1"/>
  <c r="Z58" i="1" s="1"/>
  <c r="BN56" i="1"/>
  <c r="BP56" i="1"/>
  <c r="D675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75" i="1"/>
  <c r="Z154" i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BP378" i="1"/>
  <c r="BN378" i="1"/>
  <c r="Z378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156" i="1" l="1"/>
  <c r="Z506" i="1"/>
  <c r="Z387" i="1"/>
  <c r="Z437" i="1"/>
  <c r="Z638" i="1"/>
  <c r="Z617" i="1"/>
  <c r="Z144" i="1"/>
  <c r="Z78" i="1"/>
  <c r="Y669" i="1"/>
  <c r="Z53" i="1"/>
  <c r="Y666" i="1"/>
  <c r="Z645" i="1"/>
  <c r="Z592" i="1"/>
  <c r="Z466" i="1"/>
  <c r="Z394" i="1"/>
  <c r="Z311" i="1"/>
  <c r="Z271" i="1"/>
  <c r="Z258" i="1"/>
  <c r="Z237" i="1"/>
  <c r="Z223" i="1"/>
  <c r="Z201" i="1"/>
  <c r="Z184" i="1"/>
  <c r="Z179" i="1"/>
  <c r="Z134" i="1"/>
  <c r="Z127" i="1"/>
  <c r="Z102" i="1"/>
  <c r="Z96" i="1"/>
  <c r="Z71" i="1"/>
  <c r="Y667" i="1"/>
  <c r="Z34" i="1"/>
  <c r="Z371" i="1"/>
  <c r="Z501" i="1"/>
  <c r="Z289" i="1"/>
  <c r="X668" i="1"/>
  <c r="Z581" i="1"/>
  <c r="Z563" i="1"/>
  <c r="Z411" i="1"/>
  <c r="Z364" i="1"/>
  <c r="Z627" i="1"/>
  <c r="Z538" i="1"/>
  <c r="Z427" i="1"/>
  <c r="Z380" i="1"/>
  <c r="Z246" i="1"/>
  <c r="Z118" i="1"/>
  <c r="Z109" i="1"/>
  <c r="Z87" i="1"/>
  <c r="Y665" i="1"/>
  <c r="Z610" i="1"/>
  <c r="Z587" i="1"/>
  <c r="Z453" i="1"/>
  <c r="Y668" i="1" l="1"/>
  <c r="Z670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<sst xmlns="http://schemas.openxmlformats.org/spreadsheetml/2006/main" count="3148" uniqueCount="1087">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</sst>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56" t="s">
        <v>0</v>
      </c>
      <c r="E1" s="819"/>
      <c r="F1" s="819"/>
      <c r="G1" s="12" t="s">
        <v>1</v>
      </c>
      <c r="H1" s="115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1195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1"/>
      <c r="Q3" s="791"/>
      <c r="R3" s="791"/>
      <c r="S3" s="791"/>
      <c r="T3" s="791"/>
      <c r="U3" s="791"/>
      <c r="V3" s="791"/>
      <c r="W3" s="791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107" t="s">
        <v>8</v>
      </c>
      <c r="B5" s="948"/>
      <c r="C5" s="810"/>
      <c r="D5" s="944"/>
      <c r="E5" s="946"/>
      <c r="F5" s="892" t="s">
        <v>9</v>
      </c>
      <c r="G5" s="810"/>
      <c r="H5" s="944" t="s">
        <v>1086</v>
      </c>
      <c r="I5" s="945"/>
      <c r="J5" s="945"/>
      <c r="K5" s="945"/>
      <c r="L5" s="945"/>
      <c r="M5" s="946"/>
      <c r="N5" s="58"/>
      <c r="P5" s="24" t="s">
        <v>10</v>
      </c>
      <c r="Q5" s="824">
        <v>45656</v>
      </c>
      <c r="R5" s="825"/>
      <c r="T5" s="1037" t="s">
        <v>11</v>
      </c>
      <c r="U5" s="1038"/>
      <c r="V5" s="1040" t="s">
        <v>12</v>
      </c>
      <c r="W5" s="825"/>
      <c r="AB5" s="51"/>
      <c r="AC5" s="51"/>
      <c r="AD5" s="51"/>
      <c r="AE5" s="51"/>
    </row>
    <row r="6" spans="1:32" s="771" customFormat="1" ht="24" customHeight="1" x14ac:dyDescent="0.2">
      <c r="A6" s="1107" t="s">
        <v>13</v>
      </c>
      <c r="B6" s="948"/>
      <c r="C6" s="810"/>
      <c r="D6" s="951" t="s">
        <v>14</v>
      </c>
      <c r="E6" s="952"/>
      <c r="F6" s="952"/>
      <c r="G6" s="952"/>
      <c r="H6" s="952"/>
      <c r="I6" s="952"/>
      <c r="J6" s="952"/>
      <c r="K6" s="952"/>
      <c r="L6" s="952"/>
      <c r="M6" s="825"/>
      <c r="N6" s="59"/>
      <c r="P6" s="24" t="s">
        <v>15</v>
      </c>
      <c r="Q6" s="811" t="str">
        <f>IF(Q5=0," ",CHOOSE(WEEKDAY(Q5,2),"Понедельник","Вторник","Среда","Четверг","Пятница","Суббота","Воскресенье"))</f>
        <v>Понедельник</v>
      </c>
      <c r="R6" s="788"/>
      <c r="T6" s="1050" t="s">
        <v>16</v>
      </c>
      <c r="U6" s="1038"/>
      <c r="V6" s="1017" t="s">
        <v>17</v>
      </c>
      <c r="W6" s="1018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208" t="str">
        <f>IFERROR(VLOOKUP(DeliveryAddress,Table,3,0),1)</f>
        <v>1</v>
      </c>
      <c r="E7" s="1209"/>
      <c r="F7" s="1209"/>
      <c r="G7" s="1209"/>
      <c r="H7" s="1209"/>
      <c r="I7" s="1209"/>
      <c r="J7" s="1209"/>
      <c r="K7" s="1209"/>
      <c r="L7" s="1209"/>
      <c r="M7" s="1048"/>
      <c r="N7" s="60"/>
      <c r="P7" s="24"/>
      <c r="Q7" s="42"/>
      <c r="R7" s="42"/>
      <c r="T7" s="791"/>
      <c r="U7" s="1038"/>
      <c r="V7" s="1019"/>
      <c r="W7" s="1020"/>
      <c r="AB7" s="51"/>
      <c r="AC7" s="51"/>
      <c r="AD7" s="51"/>
      <c r="AE7" s="51"/>
    </row>
    <row r="8" spans="1:32" s="771" customFormat="1" ht="25.5" customHeight="1" x14ac:dyDescent="0.2">
      <c r="A8" s="781" t="s">
        <v>18</v>
      </c>
      <c r="B8" s="782"/>
      <c r="C8" s="783"/>
      <c r="D8" s="1157" t="s">
        <v>19</v>
      </c>
      <c r="E8" s="1158"/>
      <c r="F8" s="1158"/>
      <c r="G8" s="1158"/>
      <c r="H8" s="1158"/>
      <c r="I8" s="1158"/>
      <c r="J8" s="1158"/>
      <c r="K8" s="1158"/>
      <c r="L8" s="1158"/>
      <c r="M8" s="1159"/>
      <c r="N8" s="61"/>
      <c r="P8" s="24" t="s">
        <v>20</v>
      </c>
      <c r="Q8" s="1047">
        <v>0.41666666666666669</v>
      </c>
      <c r="R8" s="1048"/>
      <c r="T8" s="791"/>
      <c r="U8" s="1038"/>
      <c r="V8" s="1019"/>
      <c r="W8" s="1020"/>
      <c r="AB8" s="51"/>
      <c r="AC8" s="51"/>
      <c r="AD8" s="51"/>
      <c r="AE8" s="51"/>
    </row>
    <row r="9" spans="1:32" s="771" customFormat="1" ht="39.950000000000003" customHeight="1" x14ac:dyDescent="0.2">
      <c r="A9" s="7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880"/>
      <c r="E9" s="881"/>
      <c r="F9" s="7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1016" t="str">
        <f>IF(AND($A$9="Тип доверенности/получателя при получении в адресе перегруза:",$D$9="Разовая доверенность"),"Введите ФИО","")</f>
        <v/>
      </c>
      <c r="I9" s="881"/>
      <c r="J9" s="10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1"/>
      <c r="L9" s="881"/>
      <c r="M9" s="881"/>
      <c r="N9" s="769"/>
      <c r="P9" s="26" t="s">
        <v>21</v>
      </c>
      <c r="Q9" s="1109"/>
      <c r="R9" s="862"/>
      <c r="T9" s="791"/>
      <c r="U9" s="103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880"/>
      <c r="E10" s="881"/>
      <c r="F10" s="7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976" t="str">
        <f>IFERROR(VLOOKUP($D$10,Proxy,2,FALSE),"")</f>
        <v/>
      </c>
      <c r="I10" s="791"/>
      <c r="J10" s="791"/>
      <c r="K10" s="791"/>
      <c r="L10" s="791"/>
      <c r="M10" s="791"/>
      <c r="N10" s="770"/>
      <c r="P10" s="26" t="s">
        <v>22</v>
      </c>
      <c r="Q10" s="1051"/>
      <c r="R10" s="1052"/>
      <c r="U10" s="24" t="s">
        <v>23</v>
      </c>
      <c r="V10" s="1166" t="s">
        <v>24</v>
      </c>
      <c r="W10" s="1018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10"/>
      <c r="R11" s="825"/>
      <c r="U11" s="24" t="s">
        <v>27</v>
      </c>
      <c r="V11" s="861" t="s">
        <v>28</v>
      </c>
      <c r="W11" s="86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56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810"/>
      <c r="N12" s="62"/>
      <c r="P12" s="24" t="s">
        <v>30</v>
      </c>
      <c r="Q12" s="1047"/>
      <c r="R12" s="1048"/>
      <c r="S12" s="23"/>
      <c r="U12" s="24"/>
      <c r="V12" s="819"/>
      <c r="W12" s="791"/>
      <c r="AB12" s="51"/>
      <c r="AC12" s="51"/>
      <c r="AD12" s="51"/>
      <c r="AE12" s="51"/>
    </row>
    <row r="13" spans="1:32" s="771" customFormat="1" ht="23.25" customHeight="1" x14ac:dyDescent="0.2">
      <c r="A13" s="1056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810"/>
      <c r="N13" s="62"/>
      <c r="O13" s="26"/>
      <c r="P13" s="26" t="s">
        <v>32</v>
      </c>
      <c r="Q13" s="861"/>
      <c r="R13" s="8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56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8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5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810"/>
      <c r="N15" s="63"/>
      <c r="P15" s="1113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14"/>
      <c r="Q16" s="1114"/>
      <c r="R16" s="1114"/>
      <c r="S16" s="1114"/>
      <c r="T16" s="11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1108" t="s">
        <v>38</v>
      </c>
      <c r="D17" s="805" t="s">
        <v>39</v>
      </c>
      <c r="E17" s="872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1119"/>
      <c r="R17" s="1119"/>
      <c r="S17" s="1119"/>
      <c r="T17" s="872"/>
      <c r="U17" s="809" t="s">
        <v>51</v>
      </c>
      <c r="V17" s="810"/>
      <c r="W17" s="805" t="s">
        <v>52</v>
      </c>
      <c r="X17" s="805" t="s">
        <v>53</v>
      </c>
      <c r="Y17" s="807" t="s">
        <v>54</v>
      </c>
      <c r="Z17" s="968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3"/>
      <c r="E18" s="874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3"/>
      <c r="Q18" s="1120"/>
      <c r="R18" s="1120"/>
      <c r="S18" s="1120"/>
      <c r="T18" s="874"/>
      <c r="U18" s="67" t="s">
        <v>61</v>
      </c>
      <c r="V18" s="67" t="s">
        <v>62</v>
      </c>
      <c r="W18" s="806"/>
      <c r="X18" s="806"/>
      <c r="Y18" s="808"/>
      <c r="Z18" s="969"/>
      <c r="AA18" s="974"/>
      <c r="AB18" s="974"/>
      <c r="AC18" s="974"/>
      <c r="AD18" s="852"/>
      <c r="AE18" s="853"/>
      <c r="AF18" s="854"/>
      <c r="AG18" s="66"/>
      <c r="BD18" s="65"/>
    </row>
    <row r="19" spans="1:68" ht="27.75" hidden="1" customHeight="1" x14ac:dyDescent="0.2">
      <c r="A19" s="793" t="s">
        <v>63</v>
      </c>
      <c r="B19" s="794"/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48"/>
      <c r="AB19" s="48"/>
      <c r="AC19" s="48"/>
    </row>
    <row r="20" spans="1:68" ht="16.5" hidden="1" customHeight="1" x14ac:dyDescent="0.25">
      <c r="A20" s="795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2"/>
      <c r="AB20" s="772"/>
      <c r="AC20" s="772"/>
    </row>
    <row r="21" spans="1:68" ht="14.25" hidden="1" customHeight="1" x14ac:dyDescent="0.25">
      <c r="A21" s="803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7">
        <v>4680115885004</v>
      </c>
      <c r="E22" s="788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801"/>
      <c r="P23" s="796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801"/>
      <c r="P24" s="796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3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7">
        <v>4607091383881</v>
      </c>
      <c r="E26" s="788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7">
        <v>4680115885912</v>
      </c>
      <c r="E27" s="788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7">
        <v>4607091388237</v>
      </c>
      <c r="E28" s="788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7">
        <v>4680115886230</v>
      </c>
      <c r="E29" s="788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45" t="s">
        <v>86</v>
      </c>
      <c r="Q29" s="785"/>
      <c r="R29" s="785"/>
      <c r="S29" s="785"/>
      <c r="T29" s="786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7">
        <v>4680115886278</v>
      </c>
      <c r="E30" s="788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4" t="s">
        <v>90</v>
      </c>
      <c r="Q30" s="785"/>
      <c r="R30" s="785"/>
      <c r="S30" s="785"/>
      <c r="T30" s="786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7">
        <v>4680115886247</v>
      </c>
      <c r="E31" s="788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81" t="s">
        <v>94</v>
      </c>
      <c r="Q31" s="785"/>
      <c r="R31" s="785"/>
      <c r="S31" s="785"/>
      <c r="T31" s="786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7">
        <v>4680115885905</v>
      </c>
      <c r="E32" s="788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5"/>
      <c r="R32" s="785"/>
      <c r="S32" s="785"/>
      <c r="T32" s="786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7">
        <v>4607091388244</v>
      </c>
      <c r="E33" s="788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5"/>
      <c r="R33" s="785"/>
      <c r="S33" s="785"/>
      <c r="T33" s="786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0"/>
      <c r="B34" s="791"/>
      <c r="C34" s="791"/>
      <c r="D34" s="791"/>
      <c r="E34" s="791"/>
      <c r="F34" s="791"/>
      <c r="G34" s="791"/>
      <c r="H34" s="791"/>
      <c r="I34" s="791"/>
      <c r="J34" s="791"/>
      <c r="K34" s="791"/>
      <c r="L34" s="791"/>
      <c r="M34" s="791"/>
      <c r="N34" s="791"/>
      <c r="O34" s="801"/>
      <c r="P34" s="796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1"/>
      <c r="B35" s="791"/>
      <c r="C35" s="791"/>
      <c r="D35" s="791"/>
      <c r="E35" s="791"/>
      <c r="F35" s="791"/>
      <c r="G35" s="791"/>
      <c r="H35" s="791"/>
      <c r="I35" s="791"/>
      <c r="J35" s="791"/>
      <c r="K35" s="791"/>
      <c r="L35" s="791"/>
      <c r="M35" s="791"/>
      <c r="N35" s="791"/>
      <c r="O35" s="801"/>
      <c r="P35" s="796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803" t="s">
        <v>102</v>
      </c>
      <c r="B36" s="791"/>
      <c r="C36" s="791"/>
      <c r="D36" s="791"/>
      <c r="E36" s="791"/>
      <c r="F36" s="791"/>
      <c r="G36" s="791"/>
      <c r="H36" s="791"/>
      <c r="I36" s="791"/>
      <c r="J36" s="791"/>
      <c r="K36" s="791"/>
      <c r="L36" s="791"/>
      <c r="M36" s="791"/>
      <c r="N36" s="791"/>
      <c r="O36" s="791"/>
      <c r="P36" s="791"/>
      <c r="Q36" s="791"/>
      <c r="R36" s="791"/>
      <c r="S36" s="791"/>
      <c r="T36" s="791"/>
      <c r="U36" s="791"/>
      <c r="V36" s="791"/>
      <c r="W36" s="791"/>
      <c r="X36" s="791"/>
      <c r="Y36" s="791"/>
      <c r="Z36" s="791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7">
        <v>4607091388503</v>
      </c>
      <c r="E37" s="788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5"/>
      <c r="R37" s="785"/>
      <c r="S37" s="785"/>
      <c r="T37" s="786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0"/>
      <c r="B38" s="791"/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801"/>
      <c r="P38" s="796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1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801"/>
      <c r="P39" s="796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803" t="s">
        <v>108</v>
      </c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1"/>
      <c r="P40" s="791"/>
      <c r="Q40" s="791"/>
      <c r="R40" s="791"/>
      <c r="S40" s="791"/>
      <c r="T40" s="791"/>
      <c r="U40" s="791"/>
      <c r="V40" s="791"/>
      <c r="W40" s="791"/>
      <c r="X40" s="791"/>
      <c r="Y40" s="791"/>
      <c r="Z40" s="791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7">
        <v>4607091389111</v>
      </c>
      <c r="E41" s="788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5"/>
      <c r="R41" s="785"/>
      <c r="S41" s="785"/>
      <c r="T41" s="786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0"/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801"/>
      <c r="P42" s="796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1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801"/>
      <c r="P43" s="796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793" t="s">
        <v>111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48"/>
      <c r="AB44" s="48"/>
      <c r="AC44" s="48"/>
    </row>
    <row r="45" spans="1:68" ht="16.5" hidden="1" customHeight="1" x14ac:dyDescent="0.25">
      <c r="A45" s="795" t="s">
        <v>112</v>
      </c>
      <c r="B45" s="791"/>
      <c r="C45" s="791"/>
      <c r="D45" s="791"/>
      <c r="E45" s="791"/>
      <c r="F45" s="791"/>
      <c r="G45" s="791"/>
      <c r="H45" s="791"/>
      <c r="I45" s="791"/>
      <c r="J45" s="791"/>
      <c r="K45" s="791"/>
      <c r="L45" s="791"/>
      <c r="M45" s="791"/>
      <c r="N45" s="791"/>
      <c r="O45" s="791"/>
      <c r="P45" s="791"/>
      <c r="Q45" s="791"/>
      <c r="R45" s="791"/>
      <c r="S45" s="791"/>
      <c r="T45" s="791"/>
      <c r="U45" s="791"/>
      <c r="V45" s="791"/>
      <c r="W45" s="791"/>
      <c r="X45" s="791"/>
      <c r="Y45" s="791"/>
      <c r="Z45" s="791"/>
      <c r="AA45" s="772"/>
      <c r="AB45" s="772"/>
      <c r="AC45" s="772"/>
    </row>
    <row r="46" spans="1:68" ht="14.25" hidden="1" customHeight="1" x14ac:dyDescent="0.25">
      <c r="A46" s="803" t="s">
        <v>113</v>
      </c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1"/>
      <c r="P46" s="791"/>
      <c r="Q46" s="791"/>
      <c r="R46" s="791"/>
      <c r="S46" s="791"/>
      <c r="T46" s="791"/>
      <c r="U46" s="791"/>
      <c r="V46" s="791"/>
      <c r="W46" s="791"/>
      <c r="X46" s="791"/>
      <c r="Y46" s="791"/>
      <c r="Z46" s="791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87">
        <v>4607091385670</v>
      </c>
      <c r="E47" s="788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5"/>
      <c r="R47" s="785"/>
      <c r="S47" s="785"/>
      <c r="T47" s="786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7">
        <v>4607091385670</v>
      </c>
      <c r="E48" s="788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5"/>
      <c r="R48" s="785"/>
      <c r="S48" s="785"/>
      <c r="T48" s="786"/>
      <c r="U48" s="34"/>
      <c r="V48" s="34"/>
      <c r="W48" s="35" t="s">
        <v>69</v>
      </c>
      <c r="X48" s="777">
        <v>1000</v>
      </c>
      <c r="Y48" s="778">
        <f t="shared" si="6"/>
        <v>1007.9999999999999</v>
      </c>
      <c r="Z48" s="36">
        <f>IFERROR(IF(Y48=0,"",ROUNDUP(Y48/H48,0)*0.02175),"")</f>
        <v>1.9574999999999998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1042.8571428571429</v>
      </c>
      <c r="BN48" s="64">
        <f t="shared" si="8"/>
        <v>1051.2</v>
      </c>
      <c r="BO48" s="64">
        <f t="shared" si="9"/>
        <v>1.5943877551020409</v>
      </c>
      <c r="BP48" s="64">
        <f t="shared" si="10"/>
        <v>1.607142857142857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7">
        <v>4680115883956</v>
      </c>
      <c r="E49" s="788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89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5"/>
      <c r="R49" s="785"/>
      <c r="S49" s="785"/>
      <c r="T49" s="786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7">
        <v>4607091385687</v>
      </c>
      <c r="E50" s="788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5"/>
      <c r="R50" s="785"/>
      <c r="S50" s="785"/>
      <c r="T50" s="786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7">
        <v>4680115882539</v>
      </c>
      <c r="E51" s="788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5"/>
      <c r="R51" s="785"/>
      <c r="S51" s="785"/>
      <c r="T51" s="786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7">
        <v>4680115883949</v>
      </c>
      <c r="E52" s="788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3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5"/>
      <c r="R52" s="785"/>
      <c r="S52" s="785"/>
      <c r="T52" s="786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0"/>
      <c r="B53" s="791"/>
      <c r="C53" s="791"/>
      <c r="D53" s="791"/>
      <c r="E53" s="791"/>
      <c r="F53" s="791"/>
      <c r="G53" s="791"/>
      <c r="H53" s="791"/>
      <c r="I53" s="791"/>
      <c r="J53" s="791"/>
      <c r="K53" s="791"/>
      <c r="L53" s="791"/>
      <c r="M53" s="791"/>
      <c r="N53" s="791"/>
      <c r="O53" s="801"/>
      <c r="P53" s="796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89.285714285714292</v>
      </c>
      <c r="Y53" s="779">
        <f>IFERROR(Y47/H47,"0")+IFERROR(Y48/H48,"0")+IFERROR(Y49/H49,"0")+IFERROR(Y50/H50,"0")+IFERROR(Y51/H51,"0")+IFERROR(Y52/H52,"0")</f>
        <v>90</v>
      </c>
      <c r="Z53" s="779">
        <f>IFERROR(IF(Z47="",0,Z47),"0")+IFERROR(IF(Z48="",0,Z48),"0")+IFERROR(IF(Z49="",0,Z49),"0")+IFERROR(IF(Z50="",0,Z50),"0")+IFERROR(IF(Z51="",0,Z51),"0")+IFERROR(IF(Z52="",0,Z52),"0")</f>
        <v>1.9574999999999998</v>
      </c>
      <c r="AA53" s="780"/>
      <c r="AB53" s="780"/>
      <c r="AC53" s="780"/>
    </row>
    <row r="54" spans="1:68" x14ac:dyDescent="0.2">
      <c r="A54" s="791"/>
      <c r="B54" s="791"/>
      <c r="C54" s="791"/>
      <c r="D54" s="791"/>
      <c r="E54" s="791"/>
      <c r="F54" s="791"/>
      <c r="G54" s="791"/>
      <c r="H54" s="791"/>
      <c r="I54" s="791"/>
      <c r="J54" s="791"/>
      <c r="K54" s="791"/>
      <c r="L54" s="791"/>
      <c r="M54" s="791"/>
      <c r="N54" s="791"/>
      <c r="O54" s="801"/>
      <c r="P54" s="796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1000</v>
      </c>
      <c r="Y54" s="779">
        <f>IFERROR(SUM(Y47:Y52),"0")</f>
        <v>1007.9999999999999</v>
      </c>
      <c r="Z54" s="37"/>
      <c r="AA54" s="780"/>
      <c r="AB54" s="780"/>
      <c r="AC54" s="780"/>
    </row>
    <row r="55" spans="1:68" ht="14.25" hidden="1" customHeight="1" x14ac:dyDescent="0.25">
      <c r="A55" s="803" t="s">
        <v>73</v>
      </c>
      <c r="B55" s="791"/>
      <c r="C55" s="791"/>
      <c r="D55" s="791"/>
      <c r="E55" s="791"/>
      <c r="F55" s="791"/>
      <c r="G55" s="791"/>
      <c r="H55" s="791"/>
      <c r="I55" s="791"/>
      <c r="J55" s="791"/>
      <c r="K55" s="791"/>
      <c r="L55" s="791"/>
      <c r="M55" s="791"/>
      <c r="N55" s="791"/>
      <c r="O55" s="791"/>
      <c r="P55" s="791"/>
      <c r="Q55" s="791"/>
      <c r="R55" s="791"/>
      <c r="S55" s="791"/>
      <c r="T55" s="791"/>
      <c r="U55" s="791"/>
      <c r="V55" s="791"/>
      <c r="W55" s="791"/>
      <c r="X55" s="791"/>
      <c r="Y55" s="791"/>
      <c r="Z55" s="791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7">
        <v>4680115885233</v>
      </c>
      <c r="E56" s="788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5"/>
      <c r="R56" s="785"/>
      <c r="S56" s="785"/>
      <c r="T56" s="786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7">
        <v>4680115884915</v>
      </c>
      <c r="E57" s="788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5"/>
      <c r="R57" s="785"/>
      <c r="S57" s="785"/>
      <c r="T57" s="786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0"/>
      <c r="B58" s="791"/>
      <c r="C58" s="791"/>
      <c r="D58" s="791"/>
      <c r="E58" s="791"/>
      <c r="F58" s="791"/>
      <c r="G58" s="791"/>
      <c r="H58" s="791"/>
      <c r="I58" s="791"/>
      <c r="J58" s="791"/>
      <c r="K58" s="791"/>
      <c r="L58" s="791"/>
      <c r="M58" s="791"/>
      <c r="N58" s="791"/>
      <c r="O58" s="801"/>
      <c r="P58" s="796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1"/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801"/>
      <c r="P59" s="796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795" t="s">
        <v>139</v>
      </c>
      <c r="B60" s="791"/>
      <c r="C60" s="791"/>
      <c r="D60" s="791"/>
      <c r="E60" s="791"/>
      <c r="F60" s="791"/>
      <c r="G60" s="791"/>
      <c r="H60" s="791"/>
      <c r="I60" s="791"/>
      <c r="J60" s="791"/>
      <c r="K60" s="791"/>
      <c r="L60" s="791"/>
      <c r="M60" s="791"/>
      <c r="N60" s="791"/>
      <c r="O60" s="791"/>
      <c r="P60" s="791"/>
      <c r="Q60" s="791"/>
      <c r="R60" s="791"/>
      <c r="S60" s="791"/>
      <c r="T60" s="791"/>
      <c r="U60" s="791"/>
      <c r="V60" s="791"/>
      <c r="W60" s="791"/>
      <c r="X60" s="791"/>
      <c r="Y60" s="791"/>
      <c r="Z60" s="791"/>
      <c r="AA60" s="772"/>
      <c r="AB60" s="772"/>
      <c r="AC60" s="772"/>
    </row>
    <row r="61" spans="1:68" ht="14.25" hidden="1" customHeight="1" x14ac:dyDescent="0.25">
      <c r="A61" s="803" t="s">
        <v>113</v>
      </c>
      <c r="B61" s="791"/>
      <c r="C61" s="791"/>
      <c r="D61" s="791"/>
      <c r="E61" s="791"/>
      <c r="F61" s="791"/>
      <c r="G61" s="791"/>
      <c r="H61" s="791"/>
      <c r="I61" s="791"/>
      <c r="J61" s="791"/>
      <c r="K61" s="791"/>
      <c r="L61" s="791"/>
      <c r="M61" s="791"/>
      <c r="N61" s="791"/>
      <c r="O61" s="791"/>
      <c r="P61" s="791"/>
      <c r="Q61" s="791"/>
      <c r="R61" s="791"/>
      <c r="S61" s="791"/>
      <c r="T61" s="791"/>
      <c r="U61" s="791"/>
      <c r="V61" s="791"/>
      <c r="W61" s="791"/>
      <c r="X61" s="791"/>
      <c r="Y61" s="791"/>
      <c r="Z61" s="791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7">
        <v>4680115885882</v>
      </c>
      <c r="E62" s="788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5"/>
      <c r="R62" s="785"/>
      <c r="S62" s="785"/>
      <c r="T62" s="786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7">
        <v>4680115881426</v>
      </c>
      <c r="E63" s="788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5"/>
      <c r="R63" s="785"/>
      <c r="S63" s="785"/>
      <c r="T63" s="786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7">
        <v>4680115881426</v>
      </c>
      <c r="E64" s="788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7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4"/>
      <c r="V64" s="34"/>
      <c r="W64" s="35" t="s">
        <v>69</v>
      </c>
      <c r="X64" s="777">
        <v>1000</v>
      </c>
      <c r="Y64" s="778">
        <f t="shared" si="11"/>
        <v>1004.4000000000001</v>
      </c>
      <c r="Z64" s="36">
        <f>IFERROR(IF(Y64=0,"",ROUNDUP(Y64/H64,0)*0.02039),"")</f>
        <v>1.8962699999999999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1044.4444444444443</v>
      </c>
      <c r="BN64" s="64">
        <f t="shared" si="13"/>
        <v>1049.04</v>
      </c>
      <c r="BO64" s="64">
        <f t="shared" si="14"/>
        <v>1.929012345679012</v>
      </c>
      <c r="BP64" s="64">
        <f t="shared" si="15"/>
        <v>1.9375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7">
        <v>4680115880283</v>
      </c>
      <c r="E65" s="788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5"/>
      <c r="R65" s="785"/>
      <c r="S65" s="785"/>
      <c r="T65" s="786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7">
        <v>4680115882720</v>
      </c>
      <c r="E66" s="788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88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5"/>
      <c r="R66" s="785"/>
      <c r="S66" s="785"/>
      <c r="T66" s="786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7">
        <v>4680115881525</v>
      </c>
      <c r="E67" s="788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5"/>
      <c r="R67" s="785"/>
      <c r="S67" s="785"/>
      <c r="T67" s="786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7">
        <v>4607091382952</v>
      </c>
      <c r="E68" s="788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1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5"/>
      <c r="R68" s="785"/>
      <c r="S68" s="785"/>
      <c r="T68" s="786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7">
        <v>4680115885899</v>
      </c>
      <c r="E69" s="788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5"/>
      <c r="R69" s="785"/>
      <c r="S69" s="785"/>
      <c r="T69" s="786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7">
        <v>4680115881419</v>
      </c>
      <c r="E70" s="788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5"/>
      <c r="R70" s="785"/>
      <c r="S70" s="785"/>
      <c r="T70" s="786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0"/>
      <c r="B71" s="791"/>
      <c r="C71" s="791"/>
      <c r="D71" s="791"/>
      <c r="E71" s="791"/>
      <c r="F71" s="791"/>
      <c r="G71" s="791"/>
      <c r="H71" s="791"/>
      <c r="I71" s="791"/>
      <c r="J71" s="791"/>
      <c r="K71" s="791"/>
      <c r="L71" s="791"/>
      <c r="M71" s="791"/>
      <c r="N71" s="791"/>
      <c r="O71" s="801"/>
      <c r="P71" s="796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92.592592592592581</v>
      </c>
      <c r="Y71" s="779">
        <f>IFERROR(Y62/H62,"0")+IFERROR(Y63/H63,"0")+IFERROR(Y64/H64,"0")+IFERROR(Y65/H65,"0")+IFERROR(Y66/H66,"0")+IFERROR(Y67/H67,"0")+IFERROR(Y68/H68,"0")+IFERROR(Y69/H69,"0")+IFERROR(Y70/H70,"0")</f>
        <v>93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1.8962699999999999</v>
      </c>
      <c r="AA71" s="780"/>
      <c r="AB71" s="780"/>
      <c r="AC71" s="780"/>
    </row>
    <row r="72" spans="1:68" x14ac:dyDescent="0.2">
      <c r="A72" s="791"/>
      <c r="B72" s="791"/>
      <c r="C72" s="791"/>
      <c r="D72" s="791"/>
      <c r="E72" s="791"/>
      <c r="F72" s="791"/>
      <c r="G72" s="791"/>
      <c r="H72" s="791"/>
      <c r="I72" s="791"/>
      <c r="J72" s="791"/>
      <c r="K72" s="791"/>
      <c r="L72" s="791"/>
      <c r="M72" s="791"/>
      <c r="N72" s="791"/>
      <c r="O72" s="801"/>
      <c r="P72" s="796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1000</v>
      </c>
      <c r="Y72" s="779">
        <f>IFERROR(SUM(Y62:Y70),"0")</f>
        <v>1004.4000000000001</v>
      </c>
      <c r="Z72" s="37"/>
      <c r="AA72" s="780"/>
      <c r="AB72" s="780"/>
      <c r="AC72" s="780"/>
    </row>
    <row r="73" spans="1:68" ht="14.25" hidden="1" customHeight="1" x14ac:dyDescent="0.25">
      <c r="A73" s="803" t="s">
        <v>168</v>
      </c>
      <c r="B73" s="791"/>
      <c r="C73" s="791"/>
      <c r="D73" s="791"/>
      <c r="E73" s="791"/>
      <c r="F73" s="791"/>
      <c r="G73" s="791"/>
      <c r="H73" s="791"/>
      <c r="I73" s="791"/>
      <c r="J73" s="791"/>
      <c r="K73" s="791"/>
      <c r="L73" s="791"/>
      <c r="M73" s="791"/>
      <c r="N73" s="791"/>
      <c r="O73" s="791"/>
      <c r="P73" s="791"/>
      <c r="Q73" s="791"/>
      <c r="R73" s="791"/>
      <c r="S73" s="791"/>
      <c r="T73" s="791"/>
      <c r="U73" s="791"/>
      <c r="V73" s="791"/>
      <c r="W73" s="791"/>
      <c r="X73" s="791"/>
      <c r="Y73" s="791"/>
      <c r="Z73" s="791"/>
      <c r="AA73" s="773"/>
      <c r="AB73" s="773"/>
      <c r="AC73" s="77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87">
        <v>4680115881440</v>
      </c>
      <c r="E74" s="788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5"/>
      <c r="R74" s="785"/>
      <c r="S74" s="785"/>
      <c r="T74" s="786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7">
        <v>4680115882751</v>
      </c>
      <c r="E75" s="788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9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5"/>
      <c r="R75" s="785"/>
      <c r="S75" s="785"/>
      <c r="T75" s="786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7">
        <v>4680115885950</v>
      </c>
      <c r="E76" s="788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5"/>
      <c r="R76" s="785"/>
      <c r="S76" s="785"/>
      <c r="T76" s="786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7">
        <v>4680115881433</v>
      </c>
      <c r="E77" s="788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5"/>
      <c r="R77" s="785"/>
      <c r="S77" s="785"/>
      <c r="T77" s="786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0"/>
      <c r="B78" s="791"/>
      <c r="C78" s="791"/>
      <c r="D78" s="791"/>
      <c r="E78" s="791"/>
      <c r="F78" s="791"/>
      <c r="G78" s="791"/>
      <c r="H78" s="791"/>
      <c r="I78" s="791"/>
      <c r="J78" s="791"/>
      <c r="K78" s="791"/>
      <c r="L78" s="791"/>
      <c r="M78" s="791"/>
      <c r="N78" s="791"/>
      <c r="O78" s="801"/>
      <c r="P78" s="796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1"/>
      <c r="B79" s="791"/>
      <c r="C79" s="791"/>
      <c r="D79" s="791"/>
      <c r="E79" s="791"/>
      <c r="F79" s="791"/>
      <c r="G79" s="791"/>
      <c r="H79" s="791"/>
      <c r="I79" s="791"/>
      <c r="J79" s="791"/>
      <c r="K79" s="791"/>
      <c r="L79" s="791"/>
      <c r="M79" s="791"/>
      <c r="N79" s="791"/>
      <c r="O79" s="801"/>
      <c r="P79" s="796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hidden="1" customHeight="1" x14ac:dyDescent="0.25">
      <c r="A80" s="803" t="s">
        <v>64</v>
      </c>
      <c r="B80" s="791"/>
      <c r="C80" s="791"/>
      <c r="D80" s="791"/>
      <c r="E80" s="791"/>
      <c r="F80" s="791"/>
      <c r="G80" s="791"/>
      <c r="H80" s="791"/>
      <c r="I80" s="791"/>
      <c r="J80" s="791"/>
      <c r="K80" s="791"/>
      <c r="L80" s="791"/>
      <c r="M80" s="791"/>
      <c r="N80" s="791"/>
      <c r="O80" s="791"/>
      <c r="P80" s="791"/>
      <c r="Q80" s="791"/>
      <c r="R80" s="791"/>
      <c r="S80" s="791"/>
      <c r="T80" s="791"/>
      <c r="U80" s="791"/>
      <c r="V80" s="791"/>
      <c r="W80" s="791"/>
      <c r="X80" s="791"/>
      <c r="Y80" s="791"/>
      <c r="Z80" s="791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7">
        <v>4680115885066</v>
      </c>
      <c r="E81" s="788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5"/>
      <c r="R81" s="785"/>
      <c r="S81" s="785"/>
      <c r="T81" s="786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7">
        <v>4680115885042</v>
      </c>
      <c r="E82" s="788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5"/>
      <c r="R82" s="785"/>
      <c r="S82" s="785"/>
      <c r="T82" s="786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7">
        <v>4680115885080</v>
      </c>
      <c r="E83" s="788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5"/>
      <c r="R83" s="785"/>
      <c r="S83" s="785"/>
      <c r="T83" s="786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7">
        <v>4680115885073</v>
      </c>
      <c r="E84" s="788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5"/>
      <c r="R84" s="785"/>
      <c r="S84" s="785"/>
      <c r="T84" s="786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7">
        <v>4680115885059</v>
      </c>
      <c r="E85" s="788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5"/>
      <c r="R85" s="785"/>
      <c r="S85" s="785"/>
      <c r="T85" s="786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7">
        <v>4680115885097</v>
      </c>
      <c r="E86" s="788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5"/>
      <c r="R86" s="785"/>
      <c r="S86" s="785"/>
      <c r="T86" s="786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0"/>
      <c r="B87" s="791"/>
      <c r="C87" s="791"/>
      <c r="D87" s="791"/>
      <c r="E87" s="791"/>
      <c r="F87" s="791"/>
      <c r="G87" s="791"/>
      <c r="H87" s="791"/>
      <c r="I87" s="791"/>
      <c r="J87" s="791"/>
      <c r="K87" s="791"/>
      <c r="L87" s="791"/>
      <c r="M87" s="791"/>
      <c r="N87" s="791"/>
      <c r="O87" s="801"/>
      <c r="P87" s="796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1"/>
      <c r="B88" s="791"/>
      <c r="C88" s="791"/>
      <c r="D88" s="791"/>
      <c r="E88" s="791"/>
      <c r="F88" s="791"/>
      <c r="G88" s="791"/>
      <c r="H88" s="791"/>
      <c r="I88" s="791"/>
      <c r="J88" s="791"/>
      <c r="K88" s="791"/>
      <c r="L88" s="791"/>
      <c r="M88" s="791"/>
      <c r="N88" s="791"/>
      <c r="O88" s="801"/>
      <c r="P88" s="796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803" t="s">
        <v>73</v>
      </c>
      <c r="B89" s="791"/>
      <c r="C89" s="791"/>
      <c r="D89" s="791"/>
      <c r="E89" s="791"/>
      <c r="F89" s="791"/>
      <c r="G89" s="791"/>
      <c r="H89" s="791"/>
      <c r="I89" s="791"/>
      <c r="J89" s="791"/>
      <c r="K89" s="791"/>
      <c r="L89" s="791"/>
      <c r="M89" s="791"/>
      <c r="N89" s="791"/>
      <c r="O89" s="791"/>
      <c r="P89" s="791"/>
      <c r="Q89" s="791"/>
      <c r="R89" s="791"/>
      <c r="S89" s="791"/>
      <c r="T89" s="791"/>
      <c r="U89" s="791"/>
      <c r="V89" s="791"/>
      <c r="W89" s="791"/>
      <c r="X89" s="791"/>
      <c r="Y89" s="791"/>
      <c r="Z89" s="791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7">
        <v>4680115881891</v>
      </c>
      <c r="E90" s="788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5"/>
      <c r="R90" s="785"/>
      <c r="S90" s="785"/>
      <c r="T90" s="786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7">
        <v>4680115885769</v>
      </c>
      <c r="E91" s="788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8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5"/>
      <c r="R91" s="785"/>
      <c r="S91" s="785"/>
      <c r="T91" s="786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7">
        <v>4680115884410</v>
      </c>
      <c r="E92" s="788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5"/>
      <c r="R92" s="785"/>
      <c r="S92" s="785"/>
      <c r="T92" s="786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7">
        <v>4680115884311</v>
      </c>
      <c r="E93" s="788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5"/>
      <c r="R93" s="785"/>
      <c r="S93" s="785"/>
      <c r="T93" s="786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7">
        <v>4680115885929</v>
      </c>
      <c r="E94" s="788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1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5"/>
      <c r="R94" s="785"/>
      <c r="S94" s="785"/>
      <c r="T94" s="786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7">
        <v>4680115884403</v>
      </c>
      <c r="E95" s="788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5"/>
      <c r="R95" s="785"/>
      <c r="S95" s="785"/>
      <c r="T95" s="786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0"/>
      <c r="B96" s="791"/>
      <c r="C96" s="791"/>
      <c r="D96" s="791"/>
      <c r="E96" s="791"/>
      <c r="F96" s="791"/>
      <c r="G96" s="791"/>
      <c r="H96" s="791"/>
      <c r="I96" s="791"/>
      <c r="J96" s="791"/>
      <c r="K96" s="791"/>
      <c r="L96" s="791"/>
      <c r="M96" s="791"/>
      <c r="N96" s="791"/>
      <c r="O96" s="801"/>
      <c r="P96" s="796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1"/>
      <c r="B97" s="791"/>
      <c r="C97" s="791"/>
      <c r="D97" s="791"/>
      <c r="E97" s="791"/>
      <c r="F97" s="791"/>
      <c r="G97" s="791"/>
      <c r="H97" s="791"/>
      <c r="I97" s="791"/>
      <c r="J97" s="791"/>
      <c r="K97" s="791"/>
      <c r="L97" s="791"/>
      <c r="M97" s="791"/>
      <c r="N97" s="791"/>
      <c r="O97" s="801"/>
      <c r="P97" s="796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803" t="s">
        <v>210</v>
      </c>
      <c r="B98" s="791"/>
      <c r="C98" s="791"/>
      <c r="D98" s="791"/>
      <c r="E98" s="791"/>
      <c r="F98" s="791"/>
      <c r="G98" s="791"/>
      <c r="H98" s="791"/>
      <c r="I98" s="791"/>
      <c r="J98" s="791"/>
      <c r="K98" s="791"/>
      <c r="L98" s="791"/>
      <c r="M98" s="791"/>
      <c r="N98" s="791"/>
      <c r="O98" s="791"/>
      <c r="P98" s="791"/>
      <c r="Q98" s="791"/>
      <c r="R98" s="791"/>
      <c r="S98" s="791"/>
      <c r="T98" s="791"/>
      <c r="U98" s="791"/>
      <c r="V98" s="791"/>
      <c r="W98" s="791"/>
      <c r="X98" s="791"/>
      <c r="Y98" s="791"/>
      <c r="Z98" s="791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7">
        <v>4680115881532</v>
      </c>
      <c r="E99" s="788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5"/>
      <c r="R99" s="785"/>
      <c r="S99" s="785"/>
      <c r="T99" s="786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7">
        <v>4680115881532</v>
      </c>
      <c r="E100" s="788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5"/>
      <c r="R100" s="785"/>
      <c r="S100" s="785"/>
      <c r="T100" s="786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7">
        <v>4680115881464</v>
      </c>
      <c r="E101" s="788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5"/>
      <c r="R101" s="785"/>
      <c r="S101" s="785"/>
      <c r="T101" s="786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0"/>
      <c r="B102" s="791"/>
      <c r="C102" s="791"/>
      <c r="D102" s="791"/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801"/>
      <c r="P102" s="796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1"/>
      <c r="B103" s="791"/>
      <c r="C103" s="791"/>
      <c r="D103" s="791"/>
      <c r="E103" s="791"/>
      <c r="F103" s="791"/>
      <c r="G103" s="791"/>
      <c r="H103" s="791"/>
      <c r="I103" s="791"/>
      <c r="J103" s="791"/>
      <c r="K103" s="791"/>
      <c r="L103" s="791"/>
      <c r="M103" s="791"/>
      <c r="N103" s="791"/>
      <c r="O103" s="801"/>
      <c r="P103" s="796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795" t="s">
        <v>218</v>
      </c>
      <c r="B104" s="791"/>
      <c r="C104" s="791"/>
      <c r="D104" s="791"/>
      <c r="E104" s="791"/>
      <c r="F104" s="791"/>
      <c r="G104" s="791"/>
      <c r="H104" s="791"/>
      <c r="I104" s="791"/>
      <c r="J104" s="791"/>
      <c r="K104" s="791"/>
      <c r="L104" s="791"/>
      <c r="M104" s="791"/>
      <c r="N104" s="791"/>
      <c r="O104" s="791"/>
      <c r="P104" s="791"/>
      <c r="Q104" s="791"/>
      <c r="R104" s="791"/>
      <c r="S104" s="791"/>
      <c r="T104" s="791"/>
      <c r="U104" s="791"/>
      <c r="V104" s="791"/>
      <c r="W104" s="791"/>
      <c r="X104" s="791"/>
      <c r="Y104" s="791"/>
      <c r="Z104" s="791"/>
      <c r="AA104" s="772"/>
      <c r="AB104" s="772"/>
      <c r="AC104" s="772"/>
    </row>
    <row r="105" spans="1:68" ht="14.25" hidden="1" customHeight="1" x14ac:dyDescent="0.25">
      <c r="A105" s="803" t="s">
        <v>113</v>
      </c>
      <c r="B105" s="791"/>
      <c r="C105" s="791"/>
      <c r="D105" s="791"/>
      <c r="E105" s="791"/>
      <c r="F105" s="791"/>
      <c r="G105" s="791"/>
      <c r="H105" s="791"/>
      <c r="I105" s="791"/>
      <c r="J105" s="791"/>
      <c r="K105" s="791"/>
      <c r="L105" s="791"/>
      <c r="M105" s="791"/>
      <c r="N105" s="791"/>
      <c r="O105" s="791"/>
      <c r="P105" s="791"/>
      <c r="Q105" s="791"/>
      <c r="R105" s="791"/>
      <c r="S105" s="791"/>
      <c r="T105" s="791"/>
      <c r="U105" s="791"/>
      <c r="V105" s="791"/>
      <c r="W105" s="791"/>
      <c r="X105" s="791"/>
      <c r="Y105" s="791"/>
      <c r="Z105" s="791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7">
        <v>4680115881327</v>
      </c>
      <c r="E106" s="788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5"/>
      <c r="R106" s="785"/>
      <c r="S106" s="785"/>
      <c r="T106" s="786"/>
      <c r="U106" s="34"/>
      <c r="V106" s="34"/>
      <c r="W106" s="35" t="s">
        <v>69</v>
      </c>
      <c r="X106" s="777">
        <v>1000</v>
      </c>
      <c r="Y106" s="778">
        <f>IFERROR(IF(X106="",0,CEILING((X106/$H106),1)*$H106),"")</f>
        <v>1004.4000000000001</v>
      </c>
      <c r="Z106" s="36">
        <f>IFERROR(IF(Y106=0,"",ROUNDUP(Y106/H106,0)*0.02175),"")</f>
        <v>2.0227499999999998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1044.4444444444443</v>
      </c>
      <c r="BN106" s="64">
        <f>IFERROR(Y106*I106/H106,"0")</f>
        <v>1049.04</v>
      </c>
      <c r="BO106" s="64">
        <f>IFERROR(1/J106*(X106/H106),"0")</f>
        <v>1.653439153439153</v>
      </c>
      <c r="BP106" s="64">
        <f>IFERROR(1/J106*(Y106/H106),"0")</f>
        <v>1.6607142857142856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7">
        <v>4680115881518</v>
      </c>
      <c r="E107" s="788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8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5"/>
      <c r="R107" s="785"/>
      <c r="S107" s="785"/>
      <c r="T107" s="786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7">
        <v>4680115881303</v>
      </c>
      <c r="E108" s="788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9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5"/>
      <c r="R108" s="785"/>
      <c r="S108" s="785"/>
      <c r="T108" s="786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0"/>
      <c r="B109" s="791"/>
      <c r="C109" s="791"/>
      <c r="D109" s="791"/>
      <c r="E109" s="791"/>
      <c r="F109" s="791"/>
      <c r="G109" s="791"/>
      <c r="H109" s="791"/>
      <c r="I109" s="791"/>
      <c r="J109" s="791"/>
      <c r="K109" s="791"/>
      <c r="L109" s="791"/>
      <c r="M109" s="791"/>
      <c r="N109" s="791"/>
      <c r="O109" s="801"/>
      <c r="P109" s="796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92.592592592592581</v>
      </c>
      <c r="Y109" s="779">
        <f>IFERROR(Y106/H106,"0")+IFERROR(Y107/H107,"0")+IFERROR(Y108/H108,"0")</f>
        <v>93</v>
      </c>
      <c r="Z109" s="779">
        <f>IFERROR(IF(Z106="",0,Z106),"0")+IFERROR(IF(Z107="",0,Z107),"0")+IFERROR(IF(Z108="",0,Z108),"0")</f>
        <v>2.0227499999999998</v>
      </c>
      <c r="AA109" s="780"/>
      <c r="AB109" s="780"/>
      <c r="AC109" s="780"/>
    </row>
    <row r="110" spans="1:68" x14ac:dyDescent="0.2">
      <c r="A110" s="791"/>
      <c r="B110" s="791"/>
      <c r="C110" s="791"/>
      <c r="D110" s="791"/>
      <c r="E110" s="791"/>
      <c r="F110" s="791"/>
      <c r="G110" s="791"/>
      <c r="H110" s="791"/>
      <c r="I110" s="791"/>
      <c r="J110" s="791"/>
      <c r="K110" s="791"/>
      <c r="L110" s="791"/>
      <c r="M110" s="791"/>
      <c r="N110" s="791"/>
      <c r="O110" s="801"/>
      <c r="P110" s="796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1000</v>
      </c>
      <c r="Y110" s="779">
        <f>IFERROR(SUM(Y106:Y108),"0")</f>
        <v>1004.4000000000001</v>
      </c>
      <c r="Z110" s="37"/>
      <c r="AA110" s="780"/>
      <c r="AB110" s="780"/>
      <c r="AC110" s="780"/>
    </row>
    <row r="111" spans="1:68" ht="14.25" hidden="1" customHeight="1" x14ac:dyDescent="0.25">
      <c r="A111" s="803" t="s">
        <v>73</v>
      </c>
      <c r="B111" s="791"/>
      <c r="C111" s="791"/>
      <c r="D111" s="791"/>
      <c r="E111" s="791"/>
      <c r="F111" s="791"/>
      <c r="G111" s="791"/>
      <c r="H111" s="791"/>
      <c r="I111" s="791"/>
      <c r="J111" s="791"/>
      <c r="K111" s="791"/>
      <c r="L111" s="791"/>
      <c r="M111" s="791"/>
      <c r="N111" s="791"/>
      <c r="O111" s="791"/>
      <c r="P111" s="791"/>
      <c r="Q111" s="791"/>
      <c r="R111" s="791"/>
      <c r="S111" s="791"/>
      <c r="T111" s="791"/>
      <c r="U111" s="791"/>
      <c r="V111" s="791"/>
      <c r="W111" s="791"/>
      <c r="X111" s="791"/>
      <c r="Y111" s="791"/>
      <c r="Z111" s="791"/>
      <c r="AA111" s="773"/>
      <c r="AB111" s="773"/>
      <c r="AC111" s="77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87">
        <v>4607091386967</v>
      </c>
      <c r="E112" s="788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1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5"/>
      <c r="R112" s="785"/>
      <c r="S112" s="785"/>
      <c r="T112" s="786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7">
        <v>4607091386967</v>
      </c>
      <c r="E113" s="788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7">
        <v>4607091385731</v>
      </c>
      <c r="E114" s="788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5"/>
      <c r="R114" s="785"/>
      <c r="S114" s="785"/>
      <c r="T114" s="786"/>
      <c r="U114" s="34"/>
      <c r="V114" s="34"/>
      <c r="W114" s="35" t="s">
        <v>69</v>
      </c>
      <c r="X114" s="777">
        <v>842.4</v>
      </c>
      <c r="Y114" s="778">
        <f t="shared" si="26"/>
        <v>842.40000000000009</v>
      </c>
      <c r="Z114" s="36">
        <f>IFERROR(IF(Y114=0,"",ROUNDUP(Y114/H114,0)*0.00651),"")</f>
        <v>2.03112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921.02399999999989</v>
      </c>
      <c r="BN114" s="64">
        <f t="shared" si="28"/>
        <v>921.02400000000011</v>
      </c>
      <c r="BO114" s="64">
        <f t="shared" si="29"/>
        <v>1.7142857142857142</v>
      </c>
      <c r="BP114" s="64">
        <f t="shared" si="30"/>
        <v>1.7142857142857144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7">
        <v>4680115880894</v>
      </c>
      <c r="E115" s="788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5"/>
      <c r="R115" s="785"/>
      <c r="S115" s="785"/>
      <c r="T115" s="786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87">
        <v>4680115880214</v>
      </c>
      <c r="E116" s="788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221" t="s">
        <v>238</v>
      </c>
      <c r="Q116" s="785"/>
      <c r="R116" s="785"/>
      <c r="S116" s="785"/>
      <c r="T116" s="786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87">
        <v>4680115880214</v>
      </c>
      <c r="E117" s="788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11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0"/>
      <c r="B118" s="791"/>
      <c r="C118" s="791"/>
      <c r="D118" s="791"/>
      <c r="E118" s="791"/>
      <c r="F118" s="791"/>
      <c r="G118" s="791"/>
      <c r="H118" s="791"/>
      <c r="I118" s="791"/>
      <c r="J118" s="791"/>
      <c r="K118" s="791"/>
      <c r="L118" s="791"/>
      <c r="M118" s="791"/>
      <c r="N118" s="791"/>
      <c r="O118" s="801"/>
      <c r="P118" s="796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311.99999999999994</v>
      </c>
      <c r="Y118" s="779">
        <f>IFERROR(Y112/H112,"0")+IFERROR(Y113/H113,"0")+IFERROR(Y114/H114,"0")+IFERROR(Y115/H115,"0")+IFERROR(Y116/H116,"0")+IFERROR(Y117/H117,"0")</f>
        <v>312</v>
      </c>
      <c r="Z118" s="779">
        <f>IFERROR(IF(Z112="",0,Z112),"0")+IFERROR(IF(Z113="",0,Z113),"0")+IFERROR(IF(Z114="",0,Z114),"0")+IFERROR(IF(Z115="",0,Z115),"0")+IFERROR(IF(Z116="",0,Z116),"0")+IFERROR(IF(Z117="",0,Z117),"0")</f>
        <v>2.03112</v>
      </c>
      <c r="AA118" s="780"/>
      <c r="AB118" s="780"/>
      <c r="AC118" s="780"/>
    </row>
    <row r="119" spans="1:68" x14ac:dyDescent="0.2">
      <c r="A119" s="791"/>
      <c r="B119" s="791"/>
      <c r="C119" s="791"/>
      <c r="D119" s="791"/>
      <c r="E119" s="791"/>
      <c r="F119" s="791"/>
      <c r="G119" s="791"/>
      <c r="H119" s="791"/>
      <c r="I119" s="791"/>
      <c r="J119" s="791"/>
      <c r="K119" s="791"/>
      <c r="L119" s="791"/>
      <c r="M119" s="791"/>
      <c r="N119" s="791"/>
      <c r="O119" s="801"/>
      <c r="P119" s="796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842.4</v>
      </c>
      <c r="Y119" s="779">
        <f>IFERROR(SUM(Y112:Y117),"0")</f>
        <v>842.40000000000009</v>
      </c>
      <c r="Z119" s="37"/>
      <c r="AA119" s="780"/>
      <c r="AB119" s="780"/>
      <c r="AC119" s="780"/>
    </row>
    <row r="120" spans="1:68" ht="16.5" hidden="1" customHeight="1" x14ac:dyDescent="0.25">
      <c r="A120" s="795" t="s">
        <v>240</v>
      </c>
      <c r="B120" s="791"/>
      <c r="C120" s="791"/>
      <c r="D120" s="791"/>
      <c r="E120" s="791"/>
      <c r="F120" s="791"/>
      <c r="G120" s="791"/>
      <c r="H120" s="791"/>
      <c r="I120" s="791"/>
      <c r="J120" s="791"/>
      <c r="K120" s="791"/>
      <c r="L120" s="791"/>
      <c r="M120" s="791"/>
      <c r="N120" s="791"/>
      <c r="O120" s="791"/>
      <c r="P120" s="791"/>
      <c r="Q120" s="791"/>
      <c r="R120" s="791"/>
      <c r="S120" s="791"/>
      <c r="T120" s="791"/>
      <c r="U120" s="791"/>
      <c r="V120" s="791"/>
      <c r="W120" s="791"/>
      <c r="X120" s="791"/>
      <c r="Y120" s="791"/>
      <c r="Z120" s="791"/>
      <c r="AA120" s="772"/>
      <c r="AB120" s="772"/>
      <c r="AC120" s="772"/>
    </row>
    <row r="121" spans="1:68" ht="14.25" hidden="1" customHeight="1" x14ac:dyDescent="0.25">
      <c r="A121" s="803" t="s">
        <v>113</v>
      </c>
      <c r="B121" s="791"/>
      <c r="C121" s="791"/>
      <c r="D121" s="791"/>
      <c r="E121" s="791"/>
      <c r="F121" s="791"/>
      <c r="G121" s="791"/>
      <c r="H121" s="791"/>
      <c r="I121" s="791"/>
      <c r="J121" s="791"/>
      <c r="K121" s="791"/>
      <c r="L121" s="791"/>
      <c r="M121" s="791"/>
      <c r="N121" s="791"/>
      <c r="O121" s="791"/>
      <c r="P121" s="791"/>
      <c r="Q121" s="791"/>
      <c r="R121" s="791"/>
      <c r="S121" s="791"/>
      <c r="T121" s="791"/>
      <c r="U121" s="791"/>
      <c r="V121" s="791"/>
      <c r="W121" s="791"/>
      <c r="X121" s="791"/>
      <c r="Y121" s="791"/>
      <c r="Z121" s="791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7">
        <v>4680115882133</v>
      </c>
      <c r="E122" s="788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5"/>
      <c r="R122" s="785"/>
      <c r="S122" s="785"/>
      <c r="T122" s="786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7">
        <v>4680115882133</v>
      </c>
      <c r="E123" s="788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7">
        <v>4680115880269</v>
      </c>
      <c r="E124" s="788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5"/>
      <c r="R124" s="785"/>
      <c r="S124" s="785"/>
      <c r="T124" s="786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7">
        <v>4680115880429</v>
      </c>
      <c r="E125" s="788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5"/>
      <c r="R125" s="785"/>
      <c r="S125" s="785"/>
      <c r="T125" s="786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7">
        <v>4680115881457</v>
      </c>
      <c r="E126" s="788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5"/>
      <c r="R126" s="785"/>
      <c r="S126" s="785"/>
      <c r="T126" s="786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0"/>
      <c r="B127" s="791"/>
      <c r="C127" s="791"/>
      <c r="D127" s="791"/>
      <c r="E127" s="791"/>
      <c r="F127" s="791"/>
      <c r="G127" s="791"/>
      <c r="H127" s="791"/>
      <c r="I127" s="791"/>
      <c r="J127" s="791"/>
      <c r="K127" s="791"/>
      <c r="L127" s="791"/>
      <c r="M127" s="791"/>
      <c r="N127" s="791"/>
      <c r="O127" s="801"/>
      <c r="P127" s="796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1"/>
      <c r="B128" s="791"/>
      <c r="C128" s="791"/>
      <c r="D128" s="791"/>
      <c r="E128" s="791"/>
      <c r="F128" s="791"/>
      <c r="G128" s="791"/>
      <c r="H128" s="791"/>
      <c r="I128" s="791"/>
      <c r="J128" s="791"/>
      <c r="K128" s="791"/>
      <c r="L128" s="791"/>
      <c r="M128" s="791"/>
      <c r="N128" s="791"/>
      <c r="O128" s="801"/>
      <c r="P128" s="796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803" t="s">
        <v>168</v>
      </c>
      <c r="B129" s="791"/>
      <c r="C129" s="791"/>
      <c r="D129" s="791"/>
      <c r="E129" s="791"/>
      <c r="F129" s="791"/>
      <c r="G129" s="791"/>
      <c r="H129" s="791"/>
      <c r="I129" s="791"/>
      <c r="J129" s="791"/>
      <c r="K129" s="791"/>
      <c r="L129" s="791"/>
      <c r="M129" s="791"/>
      <c r="N129" s="791"/>
      <c r="O129" s="791"/>
      <c r="P129" s="791"/>
      <c r="Q129" s="791"/>
      <c r="R129" s="791"/>
      <c r="S129" s="791"/>
      <c r="T129" s="791"/>
      <c r="U129" s="791"/>
      <c r="V129" s="791"/>
      <c r="W129" s="791"/>
      <c r="X129" s="791"/>
      <c r="Y129" s="791"/>
      <c r="Z129" s="791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7">
        <v>4680115881488</v>
      </c>
      <c r="E130" s="788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5"/>
      <c r="R130" s="785"/>
      <c r="S130" s="785"/>
      <c r="T130" s="786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7">
        <v>4680115882775</v>
      </c>
      <c r="E131" s="788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1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5"/>
      <c r="R131" s="785"/>
      <c r="S131" s="785"/>
      <c r="T131" s="786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7">
        <v>4680115882775</v>
      </c>
      <c r="E132" s="788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0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7">
        <v>4680115880658</v>
      </c>
      <c r="E133" s="788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8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5"/>
      <c r="R133" s="785"/>
      <c r="S133" s="785"/>
      <c r="T133" s="786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0"/>
      <c r="B134" s="791"/>
      <c r="C134" s="791"/>
      <c r="D134" s="791"/>
      <c r="E134" s="791"/>
      <c r="F134" s="791"/>
      <c r="G134" s="791"/>
      <c r="H134" s="791"/>
      <c r="I134" s="791"/>
      <c r="J134" s="791"/>
      <c r="K134" s="791"/>
      <c r="L134" s="791"/>
      <c r="M134" s="791"/>
      <c r="N134" s="791"/>
      <c r="O134" s="801"/>
      <c r="P134" s="796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1"/>
      <c r="B135" s="791"/>
      <c r="C135" s="791"/>
      <c r="D135" s="791"/>
      <c r="E135" s="791"/>
      <c r="F135" s="791"/>
      <c r="G135" s="791"/>
      <c r="H135" s="791"/>
      <c r="I135" s="791"/>
      <c r="J135" s="791"/>
      <c r="K135" s="791"/>
      <c r="L135" s="791"/>
      <c r="M135" s="791"/>
      <c r="N135" s="791"/>
      <c r="O135" s="801"/>
      <c r="P135" s="796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803" t="s">
        <v>73</v>
      </c>
      <c r="B136" s="791"/>
      <c r="C136" s="791"/>
      <c r="D136" s="791"/>
      <c r="E136" s="791"/>
      <c r="F136" s="791"/>
      <c r="G136" s="791"/>
      <c r="H136" s="791"/>
      <c r="I136" s="791"/>
      <c r="J136" s="791"/>
      <c r="K136" s="791"/>
      <c r="L136" s="791"/>
      <c r="M136" s="791"/>
      <c r="N136" s="791"/>
      <c r="O136" s="791"/>
      <c r="P136" s="791"/>
      <c r="Q136" s="791"/>
      <c r="R136" s="791"/>
      <c r="S136" s="791"/>
      <c r="T136" s="791"/>
      <c r="U136" s="791"/>
      <c r="V136" s="791"/>
      <c r="W136" s="791"/>
      <c r="X136" s="791"/>
      <c r="Y136" s="791"/>
      <c r="Z136" s="791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7">
        <v>4607091385168</v>
      </c>
      <c r="E137" s="788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88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5"/>
      <c r="R137" s="785"/>
      <c r="S137" s="785"/>
      <c r="T137" s="786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87">
        <v>4607091385168</v>
      </c>
      <c r="E138" s="788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5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5"/>
      <c r="R138" s="785"/>
      <c r="S138" s="785"/>
      <c r="T138" s="786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7">
        <v>4680115884540</v>
      </c>
      <c r="E139" s="788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1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5"/>
      <c r="R139" s="785"/>
      <c r="S139" s="785"/>
      <c r="T139" s="786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7">
        <v>4607091383256</v>
      </c>
      <c r="E140" s="788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4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5"/>
      <c r="R140" s="785"/>
      <c r="S140" s="785"/>
      <c r="T140" s="786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7">
        <v>4607091385748</v>
      </c>
      <c r="E141" s="788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9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5"/>
      <c r="R141" s="785"/>
      <c r="S141" s="785"/>
      <c r="T141" s="786"/>
      <c r="U141" s="34"/>
      <c r="V141" s="34"/>
      <c r="W141" s="35" t="s">
        <v>69</v>
      </c>
      <c r="X141" s="777">
        <v>842.4</v>
      </c>
      <c r="Y141" s="778">
        <f t="shared" si="31"/>
        <v>842.40000000000009</v>
      </c>
      <c r="Z141" s="36">
        <f>IFERROR(IF(Y141=0,"",ROUNDUP(Y141/H141,0)*0.00651),"")</f>
        <v>2.03112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921.02399999999989</v>
      </c>
      <c r="BN141" s="64">
        <f t="shared" si="33"/>
        <v>921.02400000000011</v>
      </c>
      <c r="BO141" s="64">
        <f t="shared" si="34"/>
        <v>1.7142857142857142</v>
      </c>
      <c r="BP141" s="64">
        <f t="shared" si="35"/>
        <v>1.7142857142857144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7">
        <v>4680115884533</v>
      </c>
      <c r="E142" s="788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5"/>
      <c r="R142" s="785"/>
      <c r="S142" s="785"/>
      <c r="T142" s="786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7">
        <v>4680115882645</v>
      </c>
      <c r="E143" s="788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5"/>
      <c r="R143" s="785"/>
      <c r="S143" s="785"/>
      <c r="T143" s="786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0"/>
      <c r="B144" s="791"/>
      <c r="C144" s="791"/>
      <c r="D144" s="791"/>
      <c r="E144" s="791"/>
      <c r="F144" s="791"/>
      <c r="G144" s="791"/>
      <c r="H144" s="791"/>
      <c r="I144" s="791"/>
      <c r="J144" s="791"/>
      <c r="K144" s="791"/>
      <c r="L144" s="791"/>
      <c r="M144" s="791"/>
      <c r="N144" s="791"/>
      <c r="O144" s="801"/>
      <c r="P144" s="796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311.99999999999994</v>
      </c>
      <c r="Y144" s="779">
        <f>IFERROR(Y137/H137,"0")+IFERROR(Y138/H138,"0")+IFERROR(Y139/H139,"0")+IFERROR(Y140/H140,"0")+IFERROR(Y141/H141,"0")+IFERROR(Y142/H142,"0")+IFERROR(Y143/H143,"0")</f>
        <v>312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2.03112</v>
      </c>
      <c r="AA144" s="780"/>
      <c r="AB144" s="780"/>
      <c r="AC144" s="780"/>
    </row>
    <row r="145" spans="1:68" x14ac:dyDescent="0.2">
      <c r="A145" s="791"/>
      <c r="B145" s="791"/>
      <c r="C145" s="791"/>
      <c r="D145" s="791"/>
      <c r="E145" s="791"/>
      <c r="F145" s="791"/>
      <c r="G145" s="791"/>
      <c r="H145" s="791"/>
      <c r="I145" s="791"/>
      <c r="J145" s="791"/>
      <c r="K145" s="791"/>
      <c r="L145" s="791"/>
      <c r="M145" s="791"/>
      <c r="N145" s="791"/>
      <c r="O145" s="801"/>
      <c r="P145" s="796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842.4</v>
      </c>
      <c r="Y145" s="779">
        <f>IFERROR(SUM(Y137:Y143),"0")</f>
        <v>842.40000000000009</v>
      </c>
      <c r="Z145" s="37"/>
      <c r="AA145" s="780"/>
      <c r="AB145" s="780"/>
      <c r="AC145" s="780"/>
    </row>
    <row r="146" spans="1:68" ht="14.25" hidden="1" customHeight="1" x14ac:dyDescent="0.25">
      <c r="A146" s="803" t="s">
        <v>210</v>
      </c>
      <c r="B146" s="791"/>
      <c r="C146" s="791"/>
      <c r="D146" s="791"/>
      <c r="E146" s="791"/>
      <c r="F146" s="791"/>
      <c r="G146" s="791"/>
      <c r="H146" s="791"/>
      <c r="I146" s="791"/>
      <c r="J146" s="791"/>
      <c r="K146" s="791"/>
      <c r="L146" s="791"/>
      <c r="M146" s="791"/>
      <c r="N146" s="791"/>
      <c r="O146" s="791"/>
      <c r="P146" s="791"/>
      <c r="Q146" s="791"/>
      <c r="R146" s="791"/>
      <c r="S146" s="791"/>
      <c r="T146" s="791"/>
      <c r="U146" s="791"/>
      <c r="V146" s="791"/>
      <c r="W146" s="791"/>
      <c r="X146" s="791"/>
      <c r="Y146" s="791"/>
      <c r="Z146" s="791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7">
        <v>4680115882652</v>
      </c>
      <c r="E147" s="788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5"/>
      <c r="R147" s="785"/>
      <c r="S147" s="785"/>
      <c r="T147" s="786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7">
        <v>4680115880238</v>
      </c>
      <c r="E148" s="788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5"/>
      <c r="R148" s="785"/>
      <c r="S148" s="785"/>
      <c r="T148" s="786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0"/>
      <c r="B149" s="791"/>
      <c r="C149" s="791"/>
      <c r="D149" s="791"/>
      <c r="E149" s="791"/>
      <c r="F149" s="791"/>
      <c r="G149" s="791"/>
      <c r="H149" s="791"/>
      <c r="I149" s="791"/>
      <c r="J149" s="791"/>
      <c r="K149" s="791"/>
      <c r="L149" s="791"/>
      <c r="M149" s="791"/>
      <c r="N149" s="791"/>
      <c r="O149" s="801"/>
      <c r="P149" s="796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1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801"/>
      <c r="P150" s="796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795" t="s">
        <v>284</v>
      </c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1"/>
      <c r="P151" s="791"/>
      <c r="Q151" s="791"/>
      <c r="R151" s="791"/>
      <c r="S151" s="791"/>
      <c r="T151" s="791"/>
      <c r="U151" s="791"/>
      <c r="V151" s="791"/>
      <c r="W151" s="791"/>
      <c r="X151" s="791"/>
      <c r="Y151" s="791"/>
      <c r="Z151" s="791"/>
      <c r="AA151" s="772"/>
      <c r="AB151" s="772"/>
      <c r="AC151" s="772"/>
    </row>
    <row r="152" spans="1:68" ht="14.25" hidden="1" customHeight="1" x14ac:dyDescent="0.25">
      <c r="A152" s="803" t="s">
        <v>113</v>
      </c>
      <c r="B152" s="791"/>
      <c r="C152" s="791"/>
      <c r="D152" s="791"/>
      <c r="E152" s="791"/>
      <c r="F152" s="791"/>
      <c r="G152" s="791"/>
      <c r="H152" s="791"/>
      <c r="I152" s="791"/>
      <c r="J152" s="791"/>
      <c r="K152" s="791"/>
      <c r="L152" s="791"/>
      <c r="M152" s="791"/>
      <c r="N152" s="791"/>
      <c r="O152" s="791"/>
      <c r="P152" s="791"/>
      <c r="Q152" s="791"/>
      <c r="R152" s="791"/>
      <c r="S152" s="791"/>
      <c r="T152" s="791"/>
      <c r="U152" s="791"/>
      <c r="V152" s="791"/>
      <c r="W152" s="791"/>
      <c r="X152" s="791"/>
      <c r="Y152" s="791"/>
      <c r="Z152" s="791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7">
        <v>4680115885561</v>
      </c>
      <c r="E153" s="788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61" t="s">
        <v>288</v>
      </c>
      <c r="Q153" s="785"/>
      <c r="R153" s="785"/>
      <c r="S153" s="785"/>
      <c r="T153" s="786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7">
        <v>4680115882577</v>
      </c>
      <c r="E154" s="788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7">
        <v>4680115882577</v>
      </c>
      <c r="E155" s="788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0"/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801"/>
      <c r="P156" s="796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1"/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801"/>
      <c r="P157" s="796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803" t="s">
        <v>64</v>
      </c>
      <c r="B158" s="791"/>
      <c r="C158" s="791"/>
      <c r="D158" s="791"/>
      <c r="E158" s="791"/>
      <c r="F158" s="791"/>
      <c r="G158" s="791"/>
      <c r="H158" s="791"/>
      <c r="I158" s="791"/>
      <c r="J158" s="791"/>
      <c r="K158" s="791"/>
      <c r="L158" s="791"/>
      <c r="M158" s="791"/>
      <c r="N158" s="791"/>
      <c r="O158" s="791"/>
      <c r="P158" s="791"/>
      <c r="Q158" s="791"/>
      <c r="R158" s="791"/>
      <c r="S158" s="791"/>
      <c r="T158" s="791"/>
      <c r="U158" s="791"/>
      <c r="V158" s="791"/>
      <c r="W158" s="791"/>
      <c r="X158" s="791"/>
      <c r="Y158" s="791"/>
      <c r="Z158" s="791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7">
        <v>4680115883444</v>
      </c>
      <c r="E159" s="788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7">
        <v>4680115883444</v>
      </c>
      <c r="E160" s="788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0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801"/>
      <c r="P161" s="796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1"/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801"/>
      <c r="P162" s="796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803" t="s">
        <v>73</v>
      </c>
      <c r="B163" s="791"/>
      <c r="C163" s="791"/>
      <c r="D163" s="791"/>
      <c r="E163" s="791"/>
      <c r="F163" s="791"/>
      <c r="G163" s="791"/>
      <c r="H163" s="791"/>
      <c r="I163" s="791"/>
      <c r="J163" s="791"/>
      <c r="K163" s="791"/>
      <c r="L163" s="791"/>
      <c r="M163" s="791"/>
      <c r="N163" s="791"/>
      <c r="O163" s="791"/>
      <c r="P163" s="791"/>
      <c r="Q163" s="791"/>
      <c r="R163" s="791"/>
      <c r="S163" s="791"/>
      <c r="T163" s="791"/>
      <c r="U163" s="791"/>
      <c r="V163" s="791"/>
      <c r="W163" s="791"/>
      <c r="X163" s="791"/>
      <c r="Y163" s="791"/>
      <c r="Z163" s="791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7">
        <v>4680115882584</v>
      </c>
      <c r="E164" s="788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7">
        <v>4680115882584</v>
      </c>
      <c r="E165" s="788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0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801"/>
      <c r="P166" s="796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1"/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801"/>
      <c r="P167" s="796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795" t="s">
        <v>111</v>
      </c>
      <c r="B168" s="791"/>
      <c r="C168" s="791"/>
      <c r="D168" s="791"/>
      <c r="E168" s="791"/>
      <c r="F168" s="791"/>
      <c r="G168" s="791"/>
      <c r="H168" s="791"/>
      <c r="I168" s="791"/>
      <c r="J168" s="791"/>
      <c r="K168" s="791"/>
      <c r="L168" s="791"/>
      <c r="M168" s="791"/>
      <c r="N168" s="791"/>
      <c r="O168" s="791"/>
      <c r="P168" s="791"/>
      <c r="Q168" s="791"/>
      <c r="R168" s="791"/>
      <c r="S168" s="791"/>
      <c r="T168" s="791"/>
      <c r="U168" s="791"/>
      <c r="V168" s="791"/>
      <c r="W168" s="791"/>
      <c r="X168" s="791"/>
      <c r="Y168" s="791"/>
      <c r="Z168" s="791"/>
      <c r="AA168" s="772"/>
      <c r="AB168" s="772"/>
      <c r="AC168" s="772"/>
    </row>
    <row r="169" spans="1:68" ht="14.25" hidden="1" customHeight="1" x14ac:dyDescent="0.25">
      <c r="A169" s="803" t="s">
        <v>113</v>
      </c>
      <c r="B169" s="791"/>
      <c r="C169" s="791"/>
      <c r="D169" s="791"/>
      <c r="E169" s="791"/>
      <c r="F169" s="791"/>
      <c r="G169" s="791"/>
      <c r="H169" s="791"/>
      <c r="I169" s="791"/>
      <c r="J169" s="791"/>
      <c r="K169" s="791"/>
      <c r="L169" s="791"/>
      <c r="M169" s="791"/>
      <c r="N169" s="791"/>
      <c r="O169" s="791"/>
      <c r="P169" s="791"/>
      <c r="Q169" s="791"/>
      <c r="R169" s="791"/>
      <c r="S169" s="791"/>
      <c r="T169" s="791"/>
      <c r="U169" s="791"/>
      <c r="V169" s="791"/>
      <c r="W169" s="791"/>
      <c r="X169" s="791"/>
      <c r="Y169" s="791"/>
      <c r="Z169" s="791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7">
        <v>4607091384604</v>
      </c>
      <c r="E170" s="788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0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801"/>
      <c r="P171" s="796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1"/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801"/>
      <c r="P172" s="796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803" t="s">
        <v>64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7">
        <v>4607091387667</v>
      </c>
      <c r="E174" s="788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8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7">
        <v>4607091387636</v>
      </c>
      <c r="E175" s="788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7">
        <v>4607091382426</v>
      </c>
      <c r="E176" s="788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7">
        <v>4607091386547</v>
      </c>
      <c r="E177" s="788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7">
        <v>4607091382464</v>
      </c>
      <c r="E178" s="788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0"/>
      <c r="B179" s="791"/>
      <c r="C179" s="791"/>
      <c r="D179" s="791"/>
      <c r="E179" s="791"/>
      <c r="F179" s="791"/>
      <c r="G179" s="791"/>
      <c r="H179" s="791"/>
      <c r="I179" s="791"/>
      <c r="J179" s="791"/>
      <c r="K179" s="791"/>
      <c r="L179" s="791"/>
      <c r="M179" s="791"/>
      <c r="N179" s="791"/>
      <c r="O179" s="801"/>
      <c r="P179" s="796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1"/>
      <c r="B180" s="791"/>
      <c r="C180" s="791"/>
      <c r="D180" s="791"/>
      <c r="E180" s="791"/>
      <c r="F180" s="791"/>
      <c r="G180" s="791"/>
      <c r="H180" s="791"/>
      <c r="I180" s="791"/>
      <c r="J180" s="791"/>
      <c r="K180" s="791"/>
      <c r="L180" s="791"/>
      <c r="M180" s="791"/>
      <c r="N180" s="791"/>
      <c r="O180" s="801"/>
      <c r="P180" s="796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803" t="s">
        <v>73</v>
      </c>
      <c r="B181" s="791"/>
      <c r="C181" s="791"/>
      <c r="D181" s="791"/>
      <c r="E181" s="791"/>
      <c r="F181" s="791"/>
      <c r="G181" s="791"/>
      <c r="H181" s="791"/>
      <c r="I181" s="791"/>
      <c r="J181" s="791"/>
      <c r="K181" s="791"/>
      <c r="L181" s="791"/>
      <c r="M181" s="791"/>
      <c r="N181" s="791"/>
      <c r="O181" s="791"/>
      <c r="P181" s="791"/>
      <c r="Q181" s="791"/>
      <c r="R181" s="791"/>
      <c r="S181" s="791"/>
      <c r="T181" s="791"/>
      <c r="U181" s="791"/>
      <c r="V181" s="791"/>
      <c r="W181" s="791"/>
      <c r="X181" s="791"/>
      <c r="Y181" s="791"/>
      <c r="Z181" s="791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7">
        <v>4607091386264</v>
      </c>
      <c r="E182" s="788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7">
        <v>4607091385427</v>
      </c>
      <c r="E183" s="788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7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0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801"/>
      <c r="P184" s="796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1"/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801"/>
      <c r="P185" s="796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793" t="s">
        <v>323</v>
      </c>
      <c r="B186" s="794"/>
      <c r="C186" s="794"/>
      <c r="D186" s="794"/>
      <c r="E186" s="794"/>
      <c r="F186" s="794"/>
      <c r="G186" s="794"/>
      <c r="H186" s="794"/>
      <c r="I186" s="794"/>
      <c r="J186" s="794"/>
      <c r="K186" s="794"/>
      <c r="L186" s="794"/>
      <c r="M186" s="794"/>
      <c r="N186" s="794"/>
      <c r="O186" s="794"/>
      <c r="P186" s="794"/>
      <c r="Q186" s="794"/>
      <c r="R186" s="794"/>
      <c r="S186" s="794"/>
      <c r="T186" s="794"/>
      <c r="U186" s="794"/>
      <c r="V186" s="794"/>
      <c r="W186" s="794"/>
      <c r="X186" s="794"/>
      <c r="Y186" s="794"/>
      <c r="Z186" s="794"/>
      <c r="AA186" s="48"/>
      <c r="AB186" s="48"/>
      <c r="AC186" s="48"/>
    </row>
    <row r="187" spans="1:68" ht="16.5" hidden="1" customHeight="1" x14ac:dyDescent="0.25">
      <c r="A187" s="795" t="s">
        <v>324</v>
      </c>
      <c r="B187" s="791"/>
      <c r="C187" s="791"/>
      <c r="D187" s="791"/>
      <c r="E187" s="791"/>
      <c r="F187" s="791"/>
      <c r="G187" s="791"/>
      <c r="H187" s="791"/>
      <c r="I187" s="791"/>
      <c r="J187" s="791"/>
      <c r="K187" s="791"/>
      <c r="L187" s="791"/>
      <c r="M187" s="791"/>
      <c r="N187" s="791"/>
      <c r="O187" s="791"/>
      <c r="P187" s="791"/>
      <c r="Q187" s="791"/>
      <c r="R187" s="791"/>
      <c r="S187" s="791"/>
      <c r="T187" s="791"/>
      <c r="U187" s="791"/>
      <c r="V187" s="791"/>
      <c r="W187" s="791"/>
      <c r="X187" s="791"/>
      <c r="Y187" s="791"/>
      <c r="Z187" s="791"/>
      <c r="AA187" s="772"/>
      <c r="AB187" s="772"/>
      <c r="AC187" s="772"/>
    </row>
    <row r="188" spans="1:68" ht="14.25" hidden="1" customHeight="1" x14ac:dyDescent="0.25">
      <c r="A188" s="803" t="s">
        <v>168</v>
      </c>
      <c r="B188" s="791"/>
      <c r="C188" s="791"/>
      <c r="D188" s="791"/>
      <c r="E188" s="791"/>
      <c r="F188" s="791"/>
      <c r="G188" s="791"/>
      <c r="H188" s="791"/>
      <c r="I188" s="791"/>
      <c r="J188" s="791"/>
      <c r="K188" s="791"/>
      <c r="L188" s="791"/>
      <c r="M188" s="791"/>
      <c r="N188" s="791"/>
      <c r="O188" s="791"/>
      <c r="P188" s="791"/>
      <c r="Q188" s="791"/>
      <c r="R188" s="791"/>
      <c r="S188" s="791"/>
      <c r="T188" s="791"/>
      <c r="U188" s="791"/>
      <c r="V188" s="791"/>
      <c r="W188" s="791"/>
      <c r="X188" s="791"/>
      <c r="Y188" s="791"/>
      <c r="Z188" s="791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7">
        <v>4680115886223</v>
      </c>
      <c r="E189" s="788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0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801"/>
      <c r="P190" s="796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1"/>
      <c r="B191" s="791"/>
      <c r="C191" s="791"/>
      <c r="D191" s="791"/>
      <c r="E191" s="791"/>
      <c r="F191" s="791"/>
      <c r="G191" s="791"/>
      <c r="H191" s="791"/>
      <c r="I191" s="791"/>
      <c r="J191" s="791"/>
      <c r="K191" s="791"/>
      <c r="L191" s="791"/>
      <c r="M191" s="791"/>
      <c r="N191" s="791"/>
      <c r="O191" s="801"/>
      <c r="P191" s="796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803" t="s">
        <v>64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7">
        <v>4680115880993</v>
      </c>
      <c r="E193" s="788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7">
        <v>4680115881761</v>
      </c>
      <c r="E194" s="788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7">
        <v>4680115881563</v>
      </c>
      <c r="E195" s="788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7">
        <v>4680115880986</v>
      </c>
      <c r="E196" s="788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7">
        <v>4680115881785</v>
      </c>
      <c r="E197" s="788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7">
        <v>4680115881679</v>
      </c>
      <c r="E198" s="788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7">
        <v>4680115880191</v>
      </c>
      <c r="E199" s="788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7">
        <v>4680115883963</v>
      </c>
      <c r="E200" s="788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0"/>
      <c r="B201" s="791"/>
      <c r="C201" s="791"/>
      <c r="D201" s="791"/>
      <c r="E201" s="791"/>
      <c r="F201" s="791"/>
      <c r="G201" s="791"/>
      <c r="H201" s="791"/>
      <c r="I201" s="791"/>
      <c r="J201" s="791"/>
      <c r="K201" s="791"/>
      <c r="L201" s="791"/>
      <c r="M201" s="791"/>
      <c r="N201" s="791"/>
      <c r="O201" s="801"/>
      <c r="P201" s="796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1"/>
      <c r="B202" s="791"/>
      <c r="C202" s="791"/>
      <c r="D202" s="791"/>
      <c r="E202" s="791"/>
      <c r="F202" s="791"/>
      <c r="G202" s="791"/>
      <c r="H202" s="791"/>
      <c r="I202" s="791"/>
      <c r="J202" s="791"/>
      <c r="K202" s="791"/>
      <c r="L202" s="791"/>
      <c r="M202" s="791"/>
      <c r="N202" s="791"/>
      <c r="O202" s="801"/>
      <c r="P202" s="796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795" t="s">
        <v>348</v>
      </c>
      <c r="B203" s="791"/>
      <c r="C203" s="791"/>
      <c r="D203" s="791"/>
      <c r="E203" s="791"/>
      <c r="F203" s="791"/>
      <c r="G203" s="791"/>
      <c r="H203" s="791"/>
      <c r="I203" s="791"/>
      <c r="J203" s="791"/>
      <c r="K203" s="791"/>
      <c r="L203" s="791"/>
      <c r="M203" s="791"/>
      <c r="N203" s="791"/>
      <c r="O203" s="791"/>
      <c r="P203" s="791"/>
      <c r="Q203" s="791"/>
      <c r="R203" s="791"/>
      <c r="S203" s="791"/>
      <c r="T203" s="791"/>
      <c r="U203" s="791"/>
      <c r="V203" s="791"/>
      <c r="W203" s="791"/>
      <c r="X203" s="791"/>
      <c r="Y203" s="791"/>
      <c r="Z203" s="791"/>
      <c r="AA203" s="772"/>
      <c r="AB203" s="772"/>
      <c r="AC203" s="772"/>
    </row>
    <row r="204" spans="1:68" ht="14.25" hidden="1" customHeight="1" x14ac:dyDescent="0.25">
      <c r="A204" s="803" t="s">
        <v>113</v>
      </c>
      <c r="B204" s="791"/>
      <c r="C204" s="791"/>
      <c r="D204" s="791"/>
      <c r="E204" s="791"/>
      <c r="F204" s="791"/>
      <c r="G204" s="791"/>
      <c r="H204" s="791"/>
      <c r="I204" s="791"/>
      <c r="J204" s="791"/>
      <c r="K204" s="791"/>
      <c r="L204" s="791"/>
      <c r="M204" s="791"/>
      <c r="N204" s="791"/>
      <c r="O204" s="791"/>
      <c r="P204" s="791"/>
      <c r="Q204" s="791"/>
      <c r="R204" s="791"/>
      <c r="S204" s="791"/>
      <c r="T204" s="791"/>
      <c r="U204" s="791"/>
      <c r="V204" s="791"/>
      <c r="W204" s="791"/>
      <c r="X204" s="791"/>
      <c r="Y204" s="791"/>
      <c r="Z204" s="791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7">
        <v>4680115881402</v>
      </c>
      <c r="E205" s="788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0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7">
        <v>4680115881396</v>
      </c>
      <c r="E206" s="788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0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801"/>
      <c r="P207" s="796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1"/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801"/>
      <c r="P208" s="796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803" t="s">
        <v>168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7">
        <v>4680115882935</v>
      </c>
      <c r="E210" s="788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7">
        <v>4680115880764</v>
      </c>
      <c r="E211" s="788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0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801"/>
      <c r="P212" s="796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801"/>
      <c r="P213" s="796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803" t="s">
        <v>64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7">
        <v>4680115882683</v>
      </c>
      <c r="E215" s="788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7">
        <v>4680115882690</v>
      </c>
      <c r="E216" s="788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7">
        <v>4680115882669</v>
      </c>
      <c r="E217" s="788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7">
        <v>4680115882676</v>
      </c>
      <c r="E218" s="788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7">
        <v>4680115884014</v>
      </c>
      <c r="E219" s="788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1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7">
        <v>4680115884007</v>
      </c>
      <c r="E220" s="788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7">
        <v>4680115884038</v>
      </c>
      <c r="E221" s="788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7">
        <v>4680115884021</v>
      </c>
      <c r="E222" s="788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0"/>
      <c r="B223" s="791"/>
      <c r="C223" s="791"/>
      <c r="D223" s="791"/>
      <c r="E223" s="791"/>
      <c r="F223" s="791"/>
      <c r="G223" s="791"/>
      <c r="H223" s="791"/>
      <c r="I223" s="791"/>
      <c r="J223" s="791"/>
      <c r="K223" s="791"/>
      <c r="L223" s="791"/>
      <c r="M223" s="791"/>
      <c r="N223" s="791"/>
      <c r="O223" s="801"/>
      <c r="P223" s="796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1"/>
      <c r="B224" s="791"/>
      <c r="C224" s="791"/>
      <c r="D224" s="791"/>
      <c r="E224" s="791"/>
      <c r="F224" s="791"/>
      <c r="G224" s="791"/>
      <c r="H224" s="791"/>
      <c r="I224" s="791"/>
      <c r="J224" s="791"/>
      <c r="K224" s="791"/>
      <c r="L224" s="791"/>
      <c r="M224" s="791"/>
      <c r="N224" s="791"/>
      <c r="O224" s="801"/>
      <c r="P224" s="796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803" t="s">
        <v>73</v>
      </c>
      <c r="B225" s="791"/>
      <c r="C225" s="791"/>
      <c r="D225" s="791"/>
      <c r="E225" s="791"/>
      <c r="F225" s="791"/>
      <c r="G225" s="791"/>
      <c r="H225" s="791"/>
      <c r="I225" s="791"/>
      <c r="J225" s="791"/>
      <c r="K225" s="791"/>
      <c r="L225" s="791"/>
      <c r="M225" s="791"/>
      <c r="N225" s="791"/>
      <c r="O225" s="791"/>
      <c r="P225" s="791"/>
      <c r="Q225" s="791"/>
      <c r="R225" s="791"/>
      <c r="S225" s="791"/>
      <c r="T225" s="791"/>
      <c r="U225" s="791"/>
      <c r="V225" s="791"/>
      <c r="W225" s="791"/>
      <c r="X225" s="791"/>
      <c r="Y225" s="791"/>
      <c r="Z225" s="791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7">
        <v>4680115881594</v>
      </c>
      <c r="E226" s="788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7">
        <v>4680115880962</v>
      </c>
      <c r="E227" s="788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7">
        <v>4680115881617</v>
      </c>
      <c r="E228" s="788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7">
        <v>4680115880573</v>
      </c>
      <c r="E229" s="788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4"/>
      <c r="V229" s="34"/>
      <c r="W229" s="35" t="s">
        <v>69</v>
      </c>
      <c r="X229" s="777">
        <v>500</v>
      </c>
      <c r="Y229" s="778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7">
        <v>4680115882195</v>
      </c>
      <c r="E230" s="788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7">
        <v>4680115882607</v>
      </c>
      <c r="E231" s="788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1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7">
        <v>4680115880092</v>
      </c>
      <c r="E232" s="788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4"/>
      <c r="V232" s="34"/>
      <c r="W232" s="35" t="s">
        <v>69</v>
      </c>
      <c r="X232" s="777">
        <v>500</v>
      </c>
      <c r="Y232" s="778">
        <f t="shared" si="46"/>
        <v>501.59999999999997</v>
      </c>
      <c r="Z232" s="36">
        <f t="shared" si="51"/>
        <v>1.36059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7">
        <v>4680115880221</v>
      </c>
      <c r="E233" s="788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4"/>
      <c r="V233" s="34"/>
      <c r="W233" s="35" t="s">
        <v>69</v>
      </c>
      <c r="X233" s="777">
        <v>500</v>
      </c>
      <c r="Y233" s="778">
        <f t="shared" si="46"/>
        <v>501.59999999999997</v>
      </c>
      <c r="Z233" s="36">
        <f t="shared" si="51"/>
        <v>1.36059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7">
        <v>4680115882942</v>
      </c>
      <c r="E234" s="788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87">
        <v>4680115880504</v>
      </c>
      <c r="E235" s="788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87">
        <v>4680115882164</v>
      </c>
      <c r="E236" s="788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0"/>
      <c r="B237" s="791"/>
      <c r="C237" s="791"/>
      <c r="D237" s="791"/>
      <c r="E237" s="791"/>
      <c r="F237" s="791"/>
      <c r="G237" s="791"/>
      <c r="H237" s="791"/>
      <c r="I237" s="791"/>
      <c r="J237" s="791"/>
      <c r="K237" s="791"/>
      <c r="L237" s="791"/>
      <c r="M237" s="791"/>
      <c r="N237" s="791"/>
      <c r="O237" s="801"/>
      <c r="P237" s="796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474.13793103448279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476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3.9826800000000002</v>
      </c>
      <c r="AA237" s="780"/>
      <c r="AB237" s="780"/>
      <c r="AC237" s="780"/>
    </row>
    <row r="238" spans="1:68" x14ac:dyDescent="0.2">
      <c r="A238" s="791"/>
      <c r="B238" s="791"/>
      <c r="C238" s="791"/>
      <c r="D238" s="791"/>
      <c r="E238" s="791"/>
      <c r="F238" s="791"/>
      <c r="G238" s="791"/>
      <c r="H238" s="791"/>
      <c r="I238" s="791"/>
      <c r="J238" s="791"/>
      <c r="K238" s="791"/>
      <c r="L238" s="791"/>
      <c r="M238" s="791"/>
      <c r="N238" s="791"/>
      <c r="O238" s="801"/>
      <c r="P238" s="796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1500</v>
      </c>
      <c r="Y238" s="779">
        <f>IFERROR(SUM(Y226:Y236),"0")</f>
        <v>1507.8</v>
      </c>
      <c r="Z238" s="37"/>
      <c r="AA238" s="780"/>
      <c r="AB238" s="780"/>
      <c r="AC238" s="780"/>
    </row>
    <row r="239" spans="1:68" ht="14.25" hidden="1" customHeight="1" x14ac:dyDescent="0.25">
      <c r="A239" s="803" t="s">
        <v>210</v>
      </c>
      <c r="B239" s="791"/>
      <c r="C239" s="791"/>
      <c r="D239" s="791"/>
      <c r="E239" s="791"/>
      <c r="F239" s="791"/>
      <c r="G239" s="791"/>
      <c r="H239" s="791"/>
      <c r="I239" s="791"/>
      <c r="J239" s="791"/>
      <c r="K239" s="791"/>
      <c r="L239" s="791"/>
      <c r="M239" s="791"/>
      <c r="N239" s="791"/>
      <c r="O239" s="791"/>
      <c r="P239" s="791"/>
      <c r="Q239" s="791"/>
      <c r="R239" s="791"/>
      <c r="S239" s="791"/>
      <c r="T239" s="791"/>
      <c r="U239" s="791"/>
      <c r="V239" s="791"/>
      <c r="W239" s="791"/>
      <c r="X239" s="791"/>
      <c r="Y239" s="791"/>
      <c r="Z239" s="791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7">
        <v>4680115882874</v>
      </c>
      <c r="E240" s="788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11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7">
        <v>4680115882874</v>
      </c>
      <c r="E241" s="788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9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7">
        <v>4680115882874</v>
      </c>
      <c r="E242" s="788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7" t="s">
        <v>415</v>
      </c>
      <c r="Q242" s="785"/>
      <c r="R242" s="785"/>
      <c r="S242" s="785"/>
      <c r="T242" s="786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7">
        <v>4680115884434</v>
      </c>
      <c r="E243" s="788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7">
        <v>4680115880818</v>
      </c>
      <c r="E244" s="788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1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7">
        <v>4680115880801</v>
      </c>
      <c r="E245" s="788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0"/>
      <c r="B246" s="791"/>
      <c r="C246" s="791"/>
      <c r="D246" s="791"/>
      <c r="E246" s="791"/>
      <c r="F246" s="791"/>
      <c r="G246" s="791"/>
      <c r="H246" s="791"/>
      <c r="I246" s="791"/>
      <c r="J246" s="791"/>
      <c r="K246" s="791"/>
      <c r="L246" s="791"/>
      <c r="M246" s="791"/>
      <c r="N246" s="791"/>
      <c r="O246" s="801"/>
      <c r="P246" s="796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1"/>
      <c r="B247" s="791"/>
      <c r="C247" s="791"/>
      <c r="D247" s="791"/>
      <c r="E247" s="791"/>
      <c r="F247" s="791"/>
      <c r="G247" s="791"/>
      <c r="H247" s="791"/>
      <c r="I247" s="791"/>
      <c r="J247" s="791"/>
      <c r="K247" s="791"/>
      <c r="L247" s="791"/>
      <c r="M247" s="791"/>
      <c r="N247" s="791"/>
      <c r="O247" s="801"/>
      <c r="P247" s="796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795" t="s">
        <v>426</v>
      </c>
      <c r="B248" s="791"/>
      <c r="C248" s="791"/>
      <c r="D248" s="791"/>
      <c r="E248" s="791"/>
      <c r="F248" s="791"/>
      <c r="G248" s="791"/>
      <c r="H248" s="791"/>
      <c r="I248" s="791"/>
      <c r="J248" s="791"/>
      <c r="K248" s="791"/>
      <c r="L248" s="791"/>
      <c r="M248" s="791"/>
      <c r="N248" s="791"/>
      <c r="O248" s="791"/>
      <c r="P248" s="791"/>
      <c r="Q248" s="791"/>
      <c r="R248" s="791"/>
      <c r="S248" s="791"/>
      <c r="T248" s="791"/>
      <c r="U248" s="791"/>
      <c r="V248" s="791"/>
      <c r="W248" s="791"/>
      <c r="X248" s="791"/>
      <c r="Y248" s="791"/>
      <c r="Z248" s="791"/>
      <c r="AA248" s="772"/>
      <c r="AB248" s="772"/>
      <c r="AC248" s="772"/>
    </row>
    <row r="249" spans="1:68" ht="14.25" hidden="1" customHeight="1" x14ac:dyDescent="0.25">
      <c r="A249" s="803" t="s">
        <v>113</v>
      </c>
      <c r="B249" s="791"/>
      <c r="C249" s="791"/>
      <c r="D249" s="791"/>
      <c r="E249" s="791"/>
      <c r="F249" s="791"/>
      <c r="G249" s="791"/>
      <c r="H249" s="791"/>
      <c r="I249" s="791"/>
      <c r="J249" s="791"/>
      <c r="K249" s="791"/>
      <c r="L249" s="791"/>
      <c r="M249" s="791"/>
      <c r="N249" s="791"/>
      <c r="O249" s="791"/>
      <c r="P249" s="791"/>
      <c r="Q249" s="791"/>
      <c r="R249" s="791"/>
      <c r="S249" s="791"/>
      <c r="T249" s="791"/>
      <c r="U249" s="791"/>
      <c r="V249" s="791"/>
      <c r="W249" s="791"/>
      <c r="X249" s="791"/>
      <c r="Y249" s="791"/>
      <c r="Z249" s="791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7">
        <v>4680115884274</v>
      </c>
      <c r="E250" s="788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7">
        <v>4680115884274</v>
      </c>
      <c r="E251" s="788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7">
        <v>4680115884298</v>
      </c>
      <c r="E252" s="788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7">
        <v>4680115884250</v>
      </c>
      <c r="E253" s="788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7">
        <v>4680115884250</v>
      </c>
      <c r="E254" s="788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7">
        <v>4680115884281</v>
      </c>
      <c r="E255" s="788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7">
        <v>4680115884199</v>
      </c>
      <c r="E256" s="788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7">
        <v>4680115884267</v>
      </c>
      <c r="E257" s="788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0"/>
      <c r="B258" s="791"/>
      <c r="C258" s="791"/>
      <c r="D258" s="791"/>
      <c r="E258" s="791"/>
      <c r="F258" s="791"/>
      <c r="G258" s="791"/>
      <c r="H258" s="791"/>
      <c r="I258" s="791"/>
      <c r="J258" s="791"/>
      <c r="K258" s="791"/>
      <c r="L258" s="791"/>
      <c r="M258" s="791"/>
      <c r="N258" s="791"/>
      <c r="O258" s="801"/>
      <c r="P258" s="796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1"/>
      <c r="B259" s="791"/>
      <c r="C259" s="791"/>
      <c r="D259" s="791"/>
      <c r="E259" s="791"/>
      <c r="F259" s="791"/>
      <c r="G259" s="791"/>
      <c r="H259" s="791"/>
      <c r="I259" s="791"/>
      <c r="J259" s="791"/>
      <c r="K259" s="791"/>
      <c r="L259" s="791"/>
      <c r="M259" s="791"/>
      <c r="N259" s="791"/>
      <c r="O259" s="801"/>
      <c r="P259" s="796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795" t="s">
        <v>445</v>
      </c>
      <c r="B260" s="791"/>
      <c r="C260" s="791"/>
      <c r="D260" s="791"/>
      <c r="E260" s="791"/>
      <c r="F260" s="791"/>
      <c r="G260" s="791"/>
      <c r="H260" s="791"/>
      <c r="I260" s="791"/>
      <c r="J260" s="791"/>
      <c r="K260" s="791"/>
      <c r="L260" s="791"/>
      <c r="M260" s="791"/>
      <c r="N260" s="791"/>
      <c r="O260" s="791"/>
      <c r="P260" s="791"/>
      <c r="Q260" s="791"/>
      <c r="R260" s="791"/>
      <c r="S260" s="791"/>
      <c r="T260" s="791"/>
      <c r="U260" s="791"/>
      <c r="V260" s="791"/>
      <c r="W260" s="791"/>
      <c r="X260" s="791"/>
      <c r="Y260" s="791"/>
      <c r="Z260" s="791"/>
      <c r="AA260" s="772"/>
      <c r="AB260" s="772"/>
      <c r="AC260" s="772"/>
    </row>
    <row r="261" spans="1:68" ht="14.25" hidden="1" customHeight="1" x14ac:dyDescent="0.25">
      <c r="A261" s="803" t="s">
        <v>113</v>
      </c>
      <c r="B261" s="791"/>
      <c r="C261" s="791"/>
      <c r="D261" s="791"/>
      <c r="E261" s="791"/>
      <c r="F261" s="791"/>
      <c r="G261" s="791"/>
      <c r="H261" s="791"/>
      <c r="I261" s="791"/>
      <c r="J261" s="791"/>
      <c r="K261" s="791"/>
      <c r="L261" s="791"/>
      <c r="M261" s="791"/>
      <c r="N261" s="791"/>
      <c r="O261" s="791"/>
      <c r="P261" s="791"/>
      <c r="Q261" s="791"/>
      <c r="R261" s="791"/>
      <c r="S261" s="791"/>
      <c r="T261" s="791"/>
      <c r="U261" s="791"/>
      <c r="V261" s="791"/>
      <c r="W261" s="791"/>
      <c r="X261" s="791"/>
      <c r="Y261" s="791"/>
      <c r="Z261" s="791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7">
        <v>4680115884137</v>
      </c>
      <c r="E262" s="788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7">
        <v>4680115884137</v>
      </c>
      <c r="E263" s="788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7">
        <v>4680115884236</v>
      </c>
      <c r="E264" s="788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7">
        <v>4680115884175</v>
      </c>
      <c r="E265" s="788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7">
        <v>4680115884175</v>
      </c>
      <c r="E266" s="788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7">
        <v>4680115884144</v>
      </c>
      <c r="E267" s="788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7">
        <v>4680115885288</v>
      </c>
      <c r="E268" s="788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7">
        <v>4680115884182</v>
      </c>
      <c r="E269" s="788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7">
        <v>4680115884205</v>
      </c>
      <c r="E270" s="788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0"/>
      <c r="B271" s="791"/>
      <c r="C271" s="791"/>
      <c r="D271" s="791"/>
      <c r="E271" s="791"/>
      <c r="F271" s="791"/>
      <c r="G271" s="791"/>
      <c r="H271" s="791"/>
      <c r="I271" s="791"/>
      <c r="J271" s="791"/>
      <c r="K271" s="791"/>
      <c r="L271" s="791"/>
      <c r="M271" s="791"/>
      <c r="N271" s="791"/>
      <c r="O271" s="801"/>
      <c r="P271" s="796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1"/>
      <c r="B272" s="791"/>
      <c r="C272" s="791"/>
      <c r="D272" s="791"/>
      <c r="E272" s="791"/>
      <c r="F272" s="791"/>
      <c r="G272" s="791"/>
      <c r="H272" s="791"/>
      <c r="I272" s="791"/>
      <c r="J272" s="791"/>
      <c r="K272" s="791"/>
      <c r="L272" s="791"/>
      <c r="M272" s="791"/>
      <c r="N272" s="791"/>
      <c r="O272" s="801"/>
      <c r="P272" s="796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803" t="s">
        <v>168</v>
      </c>
      <c r="B273" s="791"/>
      <c r="C273" s="791"/>
      <c r="D273" s="791"/>
      <c r="E273" s="791"/>
      <c r="F273" s="791"/>
      <c r="G273" s="791"/>
      <c r="H273" s="791"/>
      <c r="I273" s="791"/>
      <c r="J273" s="791"/>
      <c r="K273" s="791"/>
      <c r="L273" s="791"/>
      <c r="M273" s="791"/>
      <c r="N273" s="791"/>
      <c r="O273" s="791"/>
      <c r="P273" s="791"/>
      <c r="Q273" s="791"/>
      <c r="R273" s="791"/>
      <c r="S273" s="791"/>
      <c r="T273" s="791"/>
      <c r="U273" s="791"/>
      <c r="V273" s="791"/>
      <c r="W273" s="791"/>
      <c r="X273" s="791"/>
      <c r="Y273" s="791"/>
      <c r="Z273" s="791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7">
        <v>4680115885721</v>
      </c>
      <c r="E274" s="788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0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801"/>
      <c r="P275" s="796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801"/>
      <c r="P276" s="796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795" t="s">
        <v>469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2"/>
      <c r="AB277" s="772"/>
      <c r="AC277" s="772"/>
    </row>
    <row r="278" spans="1:68" ht="14.25" hidden="1" customHeight="1" x14ac:dyDescent="0.25">
      <c r="A278" s="803" t="s">
        <v>113</v>
      </c>
      <c r="B278" s="791"/>
      <c r="C278" s="791"/>
      <c r="D278" s="791"/>
      <c r="E278" s="791"/>
      <c r="F278" s="791"/>
      <c r="G278" s="791"/>
      <c r="H278" s="791"/>
      <c r="I278" s="791"/>
      <c r="J278" s="791"/>
      <c r="K278" s="791"/>
      <c r="L278" s="791"/>
      <c r="M278" s="791"/>
      <c r="N278" s="791"/>
      <c r="O278" s="791"/>
      <c r="P278" s="791"/>
      <c r="Q278" s="791"/>
      <c r="R278" s="791"/>
      <c r="S278" s="791"/>
      <c r="T278" s="791"/>
      <c r="U278" s="791"/>
      <c r="V278" s="791"/>
      <c r="W278" s="791"/>
      <c r="X278" s="791"/>
      <c r="Y278" s="791"/>
      <c r="Z278" s="791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7">
        <v>4607091387452</v>
      </c>
      <c r="E279" s="788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7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5"/>
      <c r="R279" s="785"/>
      <c r="S279" s="785"/>
      <c r="T279" s="786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7">
        <v>4680115885837</v>
      </c>
      <c r="E280" s="788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5"/>
      <c r="R280" s="785"/>
      <c r="S280" s="785"/>
      <c r="T280" s="786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7">
        <v>4680115885806</v>
      </c>
      <c r="E281" s="788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7">
        <v>4680115885806</v>
      </c>
      <c r="E282" s="788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7">
        <v>4607091385984</v>
      </c>
      <c r="E283" s="788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5"/>
      <c r="R283" s="785"/>
      <c r="S283" s="785"/>
      <c r="T283" s="786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7">
        <v>4680115885851</v>
      </c>
      <c r="E284" s="788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5"/>
      <c r="R284" s="785"/>
      <c r="S284" s="785"/>
      <c r="T284" s="786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7">
        <v>4607091387469</v>
      </c>
      <c r="E285" s="788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5"/>
      <c r="R285" s="785"/>
      <c r="S285" s="785"/>
      <c r="T285" s="786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7">
        <v>4680115885844</v>
      </c>
      <c r="E286" s="788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5"/>
      <c r="R286" s="785"/>
      <c r="S286" s="785"/>
      <c r="T286" s="786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7">
        <v>4607091387438</v>
      </c>
      <c r="E287" s="788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5"/>
      <c r="R287" s="785"/>
      <c r="S287" s="785"/>
      <c r="T287" s="786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7">
        <v>4680115885820</v>
      </c>
      <c r="E288" s="788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5"/>
      <c r="R288" s="785"/>
      <c r="S288" s="785"/>
      <c r="T288" s="786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0"/>
      <c r="B289" s="791"/>
      <c r="C289" s="791"/>
      <c r="D289" s="791"/>
      <c r="E289" s="791"/>
      <c r="F289" s="791"/>
      <c r="G289" s="791"/>
      <c r="H289" s="791"/>
      <c r="I289" s="791"/>
      <c r="J289" s="791"/>
      <c r="K289" s="791"/>
      <c r="L289" s="791"/>
      <c r="M289" s="791"/>
      <c r="N289" s="791"/>
      <c r="O289" s="801"/>
      <c r="P289" s="796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1"/>
      <c r="B290" s="791"/>
      <c r="C290" s="791"/>
      <c r="D290" s="791"/>
      <c r="E290" s="791"/>
      <c r="F290" s="791"/>
      <c r="G290" s="791"/>
      <c r="H290" s="791"/>
      <c r="I290" s="791"/>
      <c r="J290" s="791"/>
      <c r="K290" s="791"/>
      <c r="L290" s="791"/>
      <c r="M290" s="791"/>
      <c r="N290" s="791"/>
      <c r="O290" s="801"/>
      <c r="P290" s="796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795" t="s">
        <v>498</v>
      </c>
      <c r="B291" s="791"/>
      <c r="C291" s="791"/>
      <c r="D291" s="791"/>
      <c r="E291" s="791"/>
      <c r="F291" s="791"/>
      <c r="G291" s="791"/>
      <c r="H291" s="791"/>
      <c r="I291" s="791"/>
      <c r="J291" s="791"/>
      <c r="K291" s="791"/>
      <c r="L291" s="791"/>
      <c r="M291" s="791"/>
      <c r="N291" s="791"/>
      <c r="O291" s="791"/>
      <c r="P291" s="791"/>
      <c r="Q291" s="791"/>
      <c r="R291" s="791"/>
      <c r="S291" s="791"/>
      <c r="T291" s="791"/>
      <c r="U291" s="791"/>
      <c r="V291" s="791"/>
      <c r="W291" s="791"/>
      <c r="X291" s="791"/>
      <c r="Y291" s="791"/>
      <c r="Z291" s="791"/>
      <c r="AA291" s="772"/>
      <c r="AB291" s="772"/>
      <c r="AC291" s="772"/>
    </row>
    <row r="292" spans="1:68" ht="14.25" hidden="1" customHeight="1" x14ac:dyDescent="0.25">
      <c r="A292" s="803" t="s">
        <v>113</v>
      </c>
      <c r="B292" s="791"/>
      <c r="C292" s="791"/>
      <c r="D292" s="791"/>
      <c r="E292" s="791"/>
      <c r="F292" s="791"/>
      <c r="G292" s="791"/>
      <c r="H292" s="791"/>
      <c r="I292" s="791"/>
      <c r="J292" s="791"/>
      <c r="K292" s="791"/>
      <c r="L292" s="791"/>
      <c r="M292" s="791"/>
      <c r="N292" s="791"/>
      <c r="O292" s="791"/>
      <c r="P292" s="791"/>
      <c r="Q292" s="791"/>
      <c r="R292" s="791"/>
      <c r="S292" s="791"/>
      <c r="T292" s="791"/>
      <c r="U292" s="791"/>
      <c r="V292" s="791"/>
      <c r="W292" s="791"/>
      <c r="X292" s="791"/>
      <c r="Y292" s="791"/>
      <c r="Z292" s="791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7">
        <v>4680115885707</v>
      </c>
      <c r="E293" s="788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0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801"/>
      <c r="P294" s="796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1"/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801"/>
      <c r="P295" s="796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795" t="s">
        <v>501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2"/>
      <c r="AB296" s="772"/>
      <c r="AC296" s="772"/>
    </row>
    <row r="297" spans="1:68" ht="14.25" hidden="1" customHeight="1" x14ac:dyDescent="0.25">
      <c r="A297" s="803" t="s">
        <v>113</v>
      </c>
      <c r="B297" s="791"/>
      <c r="C297" s="791"/>
      <c r="D297" s="791"/>
      <c r="E297" s="791"/>
      <c r="F297" s="791"/>
      <c r="G297" s="791"/>
      <c r="H297" s="791"/>
      <c r="I297" s="791"/>
      <c r="J297" s="791"/>
      <c r="K297" s="791"/>
      <c r="L297" s="791"/>
      <c r="M297" s="791"/>
      <c r="N297" s="791"/>
      <c r="O297" s="791"/>
      <c r="P297" s="791"/>
      <c r="Q297" s="791"/>
      <c r="R297" s="791"/>
      <c r="S297" s="791"/>
      <c r="T297" s="791"/>
      <c r="U297" s="791"/>
      <c r="V297" s="791"/>
      <c r="W297" s="791"/>
      <c r="X297" s="791"/>
      <c r="Y297" s="791"/>
      <c r="Z297" s="791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7">
        <v>4607091383423</v>
      </c>
      <c r="E298" s="788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7">
        <v>4680115885691</v>
      </c>
      <c r="E299" s="788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9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7">
        <v>4680115885660</v>
      </c>
      <c r="E300" s="788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0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0"/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801"/>
      <c r="P301" s="796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1"/>
      <c r="B302" s="791"/>
      <c r="C302" s="791"/>
      <c r="D302" s="791"/>
      <c r="E302" s="791"/>
      <c r="F302" s="791"/>
      <c r="G302" s="791"/>
      <c r="H302" s="791"/>
      <c r="I302" s="791"/>
      <c r="J302" s="791"/>
      <c r="K302" s="791"/>
      <c r="L302" s="791"/>
      <c r="M302" s="791"/>
      <c r="N302" s="791"/>
      <c r="O302" s="801"/>
      <c r="P302" s="796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795" t="s">
        <v>510</v>
      </c>
      <c r="B303" s="791"/>
      <c r="C303" s="791"/>
      <c r="D303" s="791"/>
      <c r="E303" s="791"/>
      <c r="F303" s="791"/>
      <c r="G303" s="791"/>
      <c r="H303" s="791"/>
      <c r="I303" s="791"/>
      <c r="J303" s="791"/>
      <c r="K303" s="791"/>
      <c r="L303" s="791"/>
      <c r="M303" s="791"/>
      <c r="N303" s="791"/>
      <c r="O303" s="791"/>
      <c r="P303" s="791"/>
      <c r="Q303" s="791"/>
      <c r="R303" s="791"/>
      <c r="S303" s="791"/>
      <c r="T303" s="791"/>
      <c r="U303" s="791"/>
      <c r="V303" s="791"/>
      <c r="W303" s="791"/>
      <c r="X303" s="791"/>
      <c r="Y303" s="791"/>
      <c r="Z303" s="791"/>
      <c r="AA303" s="772"/>
      <c r="AB303" s="772"/>
      <c r="AC303" s="772"/>
    </row>
    <row r="304" spans="1:68" ht="14.25" hidden="1" customHeight="1" x14ac:dyDescent="0.25">
      <c r="A304" s="803" t="s">
        <v>73</v>
      </c>
      <c r="B304" s="791"/>
      <c r="C304" s="791"/>
      <c r="D304" s="791"/>
      <c r="E304" s="791"/>
      <c r="F304" s="791"/>
      <c r="G304" s="791"/>
      <c r="H304" s="791"/>
      <c r="I304" s="791"/>
      <c r="J304" s="791"/>
      <c r="K304" s="791"/>
      <c r="L304" s="791"/>
      <c r="M304" s="791"/>
      <c r="N304" s="791"/>
      <c r="O304" s="791"/>
      <c r="P304" s="791"/>
      <c r="Q304" s="791"/>
      <c r="R304" s="791"/>
      <c r="S304" s="791"/>
      <c r="T304" s="791"/>
      <c r="U304" s="791"/>
      <c r="V304" s="791"/>
      <c r="W304" s="791"/>
      <c r="X304" s="791"/>
      <c r="Y304" s="791"/>
      <c r="Z304" s="791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7">
        <v>4680115881556</v>
      </c>
      <c r="E305" s="788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8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7">
        <v>4680115881037</v>
      </c>
      <c r="E306" s="788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7">
        <v>4680115886186</v>
      </c>
      <c r="E307" s="788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0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7">
        <v>4680115881228</v>
      </c>
      <c r="E308" s="788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7">
        <v>4680115881211</v>
      </c>
      <c r="E309" s="788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7">
        <v>4680115881020</v>
      </c>
      <c r="E310" s="788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0"/>
      <c r="B311" s="791"/>
      <c r="C311" s="791"/>
      <c r="D311" s="791"/>
      <c r="E311" s="791"/>
      <c r="F311" s="791"/>
      <c r="G311" s="791"/>
      <c r="H311" s="791"/>
      <c r="I311" s="791"/>
      <c r="J311" s="791"/>
      <c r="K311" s="791"/>
      <c r="L311" s="791"/>
      <c r="M311" s="791"/>
      <c r="N311" s="791"/>
      <c r="O311" s="801"/>
      <c r="P311" s="796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1"/>
      <c r="B312" s="791"/>
      <c r="C312" s="791"/>
      <c r="D312" s="791"/>
      <c r="E312" s="791"/>
      <c r="F312" s="791"/>
      <c r="G312" s="791"/>
      <c r="H312" s="791"/>
      <c r="I312" s="791"/>
      <c r="J312" s="791"/>
      <c r="K312" s="791"/>
      <c r="L312" s="791"/>
      <c r="M312" s="791"/>
      <c r="N312" s="791"/>
      <c r="O312" s="801"/>
      <c r="P312" s="796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795" t="s">
        <v>526</v>
      </c>
      <c r="B313" s="791"/>
      <c r="C313" s="791"/>
      <c r="D313" s="791"/>
      <c r="E313" s="791"/>
      <c r="F313" s="791"/>
      <c r="G313" s="791"/>
      <c r="H313" s="791"/>
      <c r="I313" s="791"/>
      <c r="J313" s="791"/>
      <c r="K313" s="791"/>
      <c r="L313" s="791"/>
      <c r="M313" s="791"/>
      <c r="N313" s="791"/>
      <c r="O313" s="791"/>
      <c r="P313" s="791"/>
      <c r="Q313" s="791"/>
      <c r="R313" s="791"/>
      <c r="S313" s="791"/>
      <c r="T313" s="791"/>
      <c r="U313" s="791"/>
      <c r="V313" s="791"/>
      <c r="W313" s="791"/>
      <c r="X313" s="791"/>
      <c r="Y313" s="791"/>
      <c r="Z313" s="791"/>
      <c r="AA313" s="772"/>
      <c r="AB313" s="772"/>
      <c r="AC313" s="772"/>
    </row>
    <row r="314" spans="1:68" ht="14.25" hidden="1" customHeight="1" x14ac:dyDescent="0.25">
      <c r="A314" s="803" t="s">
        <v>113</v>
      </c>
      <c r="B314" s="791"/>
      <c r="C314" s="791"/>
      <c r="D314" s="791"/>
      <c r="E314" s="791"/>
      <c r="F314" s="791"/>
      <c r="G314" s="791"/>
      <c r="H314" s="791"/>
      <c r="I314" s="791"/>
      <c r="J314" s="791"/>
      <c r="K314" s="791"/>
      <c r="L314" s="791"/>
      <c r="M314" s="791"/>
      <c r="N314" s="791"/>
      <c r="O314" s="791"/>
      <c r="P314" s="791"/>
      <c r="Q314" s="791"/>
      <c r="R314" s="791"/>
      <c r="S314" s="791"/>
      <c r="T314" s="791"/>
      <c r="U314" s="791"/>
      <c r="V314" s="791"/>
      <c r="W314" s="791"/>
      <c r="X314" s="791"/>
      <c r="Y314" s="791"/>
      <c r="Z314" s="791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7">
        <v>4607091389296</v>
      </c>
      <c r="E315" s="788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1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0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801"/>
      <c r="P316" s="796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1"/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801"/>
      <c r="P317" s="796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803" t="s">
        <v>64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7">
        <v>4680115880344</v>
      </c>
      <c r="E319" s="788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2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0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801"/>
      <c r="P320" s="796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801"/>
      <c r="P321" s="796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803" t="s">
        <v>73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7">
        <v>4680115884618</v>
      </c>
      <c r="E323" s="788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0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801"/>
      <c r="P324" s="796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801"/>
      <c r="P325" s="796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795" t="s">
        <v>536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2"/>
      <c r="AB326" s="772"/>
      <c r="AC326" s="772"/>
    </row>
    <row r="327" spans="1:68" ht="14.25" hidden="1" customHeight="1" x14ac:dyDescent="0.25">
      <c r="A327" s="803" t="s">
        <v>113</v>
      </c>
      <c r="B327" s="791"/>
      <c r="C327" s="791"/>
      <c r="D327" s="791"/>
      <c r="E327" s="791"/>
      <c r="F327" s="791"/>
      <c r="G327" s="791"/>
      <c r="H327" s="791"/>
      <c r="I327" s="791"/>
      <c r="J327" s="791"/>
      <c r="K327" s="791"/>
      <c r="L327" s="791"/>
      <c r="M327" s="791"/>
      <c r="N327" s="791"/>
      <c r="O327" s="791"/>
      <c r="P327" s="791"/>
      <c r="Q327" s="791"/>
      <c r="R327" s="791"/>
      <c r="S327" s="791"/>
      <c r="T327" s="791"/>
      <c r="U327" s="791"/>
      <c r="V327" s="791"/>
      <c r="W327" s="791"/>
      <c r="X327" s="791"/>
      <c r="Y327" s="791"/>
      <c r="Z327" s="791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7">
        <v>4607091389807</v>
      </c>
      <c r="E328" s="788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2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0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801"/>
      <c r="P329" s="796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1"/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801"/>
      <c r="P330" s="796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803" t="s">
        <v>64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7">
        <v>4680115880481</v>
      </c>
      <c r="E332" s="788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0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801"/>
      <c r="P333" s="796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801"/>
      <c r="P334" s="796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803" t="s">
        <v>73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7">
        <v>4680115880412</v>
      </c>
      <c r="E336" s="788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7">
        <v>4680115880511</v>
      </c>
      <c r="E337" s="788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0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801"/>
      <c r="P338" s="796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1"/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801"/>
      <c r="P339" s="796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795" t="s">
        <v>549</v>
      </c>
      <c r="B340" s="791"/>
      <c r="C340" s="791"/>
      <c r="D340" s="791"/>
      <c r="E340" s="791"/>
      <c r="F340" s="791"/>
      <c r="G340" s="791"/>
      <c r="H340" s="791"/>
      <c r="I340" s="791"/>
      <c r="J340" s="791"/>
      <c r="K340" s="791"/>
      <c r="L340" s="791"/>
      <c r="M340" s="791"/>
      <c r="N340" s="791"/>
      <c r="O340" s="791"/>
      <c r="P340" s="791"/>
      <c r="Q340" s="791"/>
      <c r="R340" s="791"/>
      <c r="S340" s="791"/>
      <c r="T340" s="791"/>
      <c r="U340" s="791"/>
      <c r="V340" s="791"/>
      <c r="W340" s="791"/>
      <c r="X340" s="791"/>
      <c r="Y340" s="791"/>
      <c r="Z340" s="791"/>
      <c r="AA340" s="772"/>
      <c r="AB340" s="772"/>
      <c r="AC340" s="772"/>
    </row>
    <row r="341" spans="1:68" ht="14.25" hidden="1" customHeight="1" x14ac:dyDescent="0.25">
      <c r="A341" s="803" t="s">
        <v>113</v>
      </c>
      <c r="B341" s="791"/>
      <c r="C341" s="791"/>
      <c r="D341" s="791"/>
      <c r="E341" s="791"/>
      <c r="F341" s="791"/>
      <c r="G341" s="791"/>
      <c r="H341" s="791"/>
      <c r="I341" s="791"/>
      <c r="J341" s="791"/>
      <c r="K341" s="791"/>
      <c r="L341" s="791"/>
      <c r="M341" s="791"/>
      <c r="N341" s="791"/>
      <c r="O341" s="791"/>
      <c r="P341" s="791"/>
      <c r="Q341" s="791"/>
      <c r="R341" s="791"/>
      <c r="S341" s="791"/>
      <c r="T341" s="791"/>
      <c r="U341" s="791"/>
      <c r="V341" s="791"/>
      <c r="W341" s="791"/>
      <c r="X341" s="791"/>
      <c r="Y341" s="791"/>
      <c r="Z341" s="791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7">
        <v>4680115882973</v>
      </c>
      <c r="E342" s="788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92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0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801"/>
      <c r="P343" s="796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1"/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801"/>
      <c r="P344" s="796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803" t="s">
        <v>64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7">
        <v>4607091389845</v>
      </c>
      <c r="E346" s="788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7">
        <v>4680115882881</v>
      </c>
      <c r="E347" s="788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0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801"/>
      <c r="P348" s="796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1"/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801"/>
      <c r="P349" s="796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803" t="s">
        <v>73</v>
      </c>
      <c r="B350" s="791"/>
      <c r="C350" s="791"/>
      <c r="D350" s="791"/>
      <c r="E350" s="791"/>
      <c r="F350" s="791"/>
      <c r="G350" s="791"/>
      <c r="H350" s="791"/>
      <c r="I350" s="791"/>
      <c r="J350" s="791"/>
      <c r="K350" s="791"/>
      <c r="L350" s="791"/>
      <c r="M350" s="791"/>
      <c r="N350" s="791"/>
      <c r="O350" s="791"/>
      <c r="P350" s="791"/>
      <c r="Q350" s="791"/>
      <c r="R350" s="791"/>
      <c r="S350" s="791"/>
      <c r="T350" s="791"/>
      <c r="U350" s="791"/>
      <c r="V350" s="791"/>
      <c r="W350" s="791"/>
      <c r="X350" s="791"/>
      <c r="Y350" s="791"/>
      <c r="Z350" s="791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7">
        <v>4680115883390</v>
      </c>
      <c r="E351" s="788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0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801"/>
      <c r="P352" s="796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801"/>
      <c r="P353" s="796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795" t="s">
        <v>560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2"/>
      <c r="AB354" s="772"/>
      <c r="AC354" s="772"/>
    </row>
    <row r="355" spans="1:68" ht="14.25" hidden="1" customHeight="1" x14ac:dyDescent="0.25">
      <c r="A355" s="803" t="s">
        <v>113</v>
      </c>
      <c r="B355" s="791"/>
      <c r="C355" s="791"/>
      <c r="D355" s="791"/>
      <c r="E355" s="791"/>
      <c r="F355" s="791"/>
      <c r="G355" s="791"/>
      <c r="H355" s="791"/>
      <c r="I355" s="791"/>
      <c r="J355" s="791"/>
      <c r="K355" s="791"/>
      <c r="L355" s="791"/>
      <c r="M355" s="791"/>
      <c r="N355" s="791"/>
      <c r="O355" s="791"/>
      <c r="P355" s="791"/>
      <c r="Q355" s="791"/>
      <c r="R355" s="791"/>
      <c r="S355" s="791"/>
      <c r="T355" s="791"/>
      <c r="U355" s="791"/>
      <c r="V355" s="791"/>
      <c r="W355" s="791"/>
      <c r="X355" s="791"/>
      <c r="Y355" s="791"/>
      <c r="Z355" s="791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7">
        <v>4680115885615</v>
      </c>
      <c r="E356" s="788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7">
        <v>4680115885554</v>
      </c>
      <c r="E357" s="788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7">
        <v>4680115885554</v>
      </c>
      <c r="E358" s="788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111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7">
        <v>4680115885646</v>
      </c>
      <c r="E359" s="788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7">
        <v>4680115885622</v>
      </c>
      <c r="E360" s="788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7">
        <v>4680115881938</v>
      </c>
      <c r="E361" s="788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7">
        <v>4607091386011</v>
      </c>
      <c r="E362" s="788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8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7">
        <v>4680115885608</v>
      </c>
      <c r="E363" s="788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5"/>
      <c r="R363" s="785"/>
      <c r="S363" s="785"/>
      <c r="T363" s="786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0"/>
      <c r="B364" s="791"/>
      <c r="C364" s="791"/>
      <c r="D364" s="791"/>
      <c r="E364" s="791"/>
      <c r="F364" s="791"/>
      <c r="G364" s="791"/>
      <c r="H364" s="791"/>
      <c r="I364" s="791"/>
      <c r="J364" s="791"/>
      <c r="K364" s="791"/>
      <c r="L364" s="791"/>
      <c r="M364" s="791"/>
      <c r="N364" s="791"/>
      <c r="O364" s="801"/>
      <c r="P364" s="796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1"/>
      <c r="B365" s="791"/>
      <c r="C365" s="791"/>
      <c r="D365" s="791"/>
      <c r="E365" s="791"/>
      <c r="F365" s="791"/>
      <c r="G365" s="791"/>
      <c r="H365" s="791"/>
      <c r="I365" s="791"/>
      <c r="J365" s="791"/>
      <c r="K365" s="791"/>
      <c r="L365" s="791"/>
      <c r="M365" s="791"/>
      <c r="N365" s="791"/>
      <c r="O365" s="801"/>
      <c r="P365" s="796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803" t="s">
        <v>64</v>
      </c>
      <c r="B366" s="791"/>
      <c r="C366" s="791"/>
      <c r="D366" s="791"/>
      <c r="E366" s="791"/>
      <c r="F366" s="791"/>
      <c r="G366" s="791"/>
      <c r="H366" s="791"/>
      <c r="I366" s="791"/>
      <c r="J366" s="791"/>
      <c r="K366" s="791"/>
      <c r="L366" s="791"/>
      <c r="M366" s="791"/>
      <c r="N366" s="791"/>
      <c r="O366" s="791"/>
      <c r="P366" s="791"/>
      <c r="Q366" s="791"/>
      <c r="R366" s="791"/>
      <c r="S366" s="791"/>
      <c r="T366" s="791"/>
      <c r="U366" s="791"/>
      <c r="V366" s="791"/>
      <c r="W366" s="791"/>
      <c r="X366" s="791"/>
      <c r="Y366" s="791"/>
      <c r="Z366" s="791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7">
        <v>4607091387193</v>
      </c>
      <c r="E367" s="788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5"/>
      <c r="R367" s="785"/>
      <c r="S367" s="785"/>
      <c r="T367" s="786"/>
      <c r="U367" s="34"/>
      <c r="V367" s="34"/>
      <c r="W367" s="35" t="s">
        <v>69</v>
      </c>
      <c r="X367" s="777">
        <v>150</v>
      </c>
      <c r="Y367" s="778">
        <f>IFERROR(IF(X367="",0,CEILING((X367/$H367),1)*$H367),"")</f>
        <v>151.20000000000002</v>
      </c>
      <c r="Z367" s="36">
        <f>IFERROR(IF(Y367=0,"",ROUNDUP(Y367/H367,0)*0.00902),"")</f>
        <v>0.32472000000000001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159.64285714285714</v>
      </c>
      <c r="BN367" s="64">
        <f>IFERROR(Y367*I367/H367,"0")</f>
        <v>160.91999999999999</v>
      </c>
      <c r="BO367" s="64">
        <f>IFERROR(1/J367*(X367/H367),"0")</f>
        <v>0.27056277056277056</v>
      </c>
      <c r="BP367" s="64">
        <f>IFERROR(1/J367*(Y367/H367),"0")</f>
        <v>0.27272727272727271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7">
        <v>4607091387230</v>
      </c>
      <c r="E368" s="788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5"/>
      <c r="R368" s="785"/>
      <c r="S368" s="785"/>
      <c r="T368" s="786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7">
        <v>4607091387292</v>
      </c>
      <c r="E369" s="788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5"/>
      <c r="R369" s="785"/>
      <c r="S369" s="785"/>
      <c r="T369" s="786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7">
        <v>4607091387285</v>
      </c>
      <c r="E370" s="788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5"/>
      <c r="R370" s="785"/>
      <c r="S370" s="785"/>
      <c r="T370" s="786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0"/>
      <c r="B371" s="791"/>
      <c r="C371" s="791"/>
      <c r="D371" s="791"/>
      <c r="E371" s="791"/>
      <c r="F371" s="791"/>
      <c r="G371" s="791"/>
      <c r="H371" s="791"/>
      <c r="I371" s="791"/>
      <c r="J371" s="791"/>
      <c r="K371" s="791"/>
      <c r="L371" s="791"/>
      <c r="M371" s="791"/>
      <c r="N371" s="791"/>
      <c r="O371" s="801"/>
      <c r="P371" s="796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35.714285714285715</v>
      </c>
      <c r="Y371" s="779">
        <f>IFERROR(Y367/H367,"0")+IFERROR(Y368/H368,"0")+IFERROR(Y369/H369,"0")+IFERROR(Y370/H370,"0")</f>
        <v>36</v>
      </c>
      <c r="Z371" s="779">
        <f>IFERROR(IF(Z367="",0,Z367),"0")+IFERROR(IF(Z368="",0,Z368),"0")+IFERROR(IF(Z369="",0,Z369),"0")+IFERROR(IF(Z370="",0,Z370),"0")</f>
        <v>0.32472000000000001</v>
      </c>
      <c r="AA371" s="780"/>
      <c r="AB371" s="780"/>
      <c r="AC371" s="780"/>
    </row>
    <row r="372" spans="1:68" x14ac:dyDescent="0.2">
      <c r="A372" s="791"/>
      <c r="B372" s="791"/>
      <c r="C372" s="791"/>
      <c r="D372" s="791"/>
      <c r="E372" s="791"/>
      <c r="F372" s="791"/>
      <c r="G372" s="791"/>
      <c r="H372" s="791"/>
      <c r="I372" s="791"/>
      <c r="J372" s="791"/>
      <c r="K372" s="791"/>
      <c r="L372" s="791"/>
      <c r="M372" s="791"/>
      <c r="N372" s="791"/>
      <c r="O372" s="801"/>
      <c r="P372" s="796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150</v>
      </c>
      <c r="Y372" s="779">
        <f>IFERROR(SUM(Y367:Y370),"0")</f>
        <v>151.20000000000002</v>
      </c>
      <c r="Z372" s="37"/>
      <c r="AA372" s="780"/>
      <c r="AB372" s="780"/>
      <c r="AC372" s="780"/>
    </row>
    <row r="373" spans="1:68" ht="14.25" hidden="1" customHeight="1" x14ac:dyDescent="0.25">
      <c r="A373" s="803" t="s">
        <v>73</v>
      </c>
      <c r="B373" s="791"/>
      <c r="C373" s="791"/>
      <c r="D373" s="791"/>
      <c r="E373" s="791"/>
      <c r="F373" s="791"/>
      <c r="G373" s="791"/>
      <c r="H373" s="791"/>
      <c r="I373" s="791"/>
      <c r="J373" s="791"/>
      <c r="K373" s="791"/>
      <c r="L373" s="791"/>
      <c r="M373" s="791"/>
      <c r="N373" s="791"/>
      <c r="O373" s="791"/>
      <c r="P373" s="791"/>
      <c r="Q373" s="791"/>
      <c r="R373" s="791"/>
      <c r="S373" s="791"/>
      <c r="T373" s="791"/>
      <c r="U373" s="791"/>
      <c r="V373" s="791"/>
      <c r="W373" s="791"/>
      <c r="X373" s="791"/>
      <c r="Y373" s="791"/>
      <c r="Z373" s="791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7">
        <v>4607091387766</v>
      </c>
      <c r="E374" s="788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5"/>
      <c r="R374" s="785"/>
      <c r="S374" s="785"/>
      <c r="T374" s="786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7">
        <v>4607091387957</v>
      </c>
      <c r="E375" s="788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5"/>
      <c r="R375" s="785"/>
      <c r="S375" s="785"/>
      <c r="T375" s="786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7">
        <v>4607091387964</v>
      </c>
      <c r="E376" s="788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0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5"/>
      <c r="R376" s="785"/>
      <c r="S376" s="785"/>
      <c r="T376" s="786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7">
        <v>4680115884588</v>
      </c>
      <c r="E377" s="788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9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5"/>
      <c r="R377" s="785"/>
      <c r="S377" s="785"/>
      <c r="T377" s="786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7">
        <v>4607091387537</v>
      </c>
      <c r="E378" s="788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5"/>
      <c r="R378" s="785"/>
      <c r="S378" s="785"/>
      <c r="T378" s="786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7">
        <v>4607091387513</v>
      </c>
      <c r="E379" s="788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5"/>
      <c r="R379" s="785"/>
      <c r="S379" s="785"/>
      <c r="T379" s="786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0"/>
      <c r="B380" s="791"/>
      <c r="C380" s="791"/>
      <c r="D380" s="791"/>
      <c r="E380" s="791"/>
      <c r="F380" s="791"/>
      <c r="G380" s="791"/>
      <c r="H380" s="791"/>
      <c r="I380" s="791"/>
      <c r="J380" s="791"/>
      <c r="K380" s="791"/>
      <c r="L380" s="791"/>
      <c r="M380" s="791"/>
      <c r="N380" s="791"/>
      <c r="O380" s="801"/>
      <c r="P380" s="796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1"/>
      <c r="B381" s="791"/>
      <c r="C381" s="791"/>
      <c r="D381" s="791"/>
      <c r="E381" s="791"/>
      <c r="F381" s="791"/>
      <c r="G381" s="791"/>
      <c r="H381" s="791"/>
      <c r="I381" s="791"/>
      <c r="J381" s="791"/>
      <c r="K381" s="791"/>
      <c r="L381" s="791"/>
      <c r="M381" s="791"/>
      <c r="N381" s="791"/>
      <c r="O381" s="801"/>
      <c r="P381" s="796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803" t="s">
        <v>210</v>
      </c>
      <c r="B382" s="791"/>
      <c r="C382" s="791"/>
      <c r="D382" s="791"/>
      <c r="E382" s="791"/>
      <c r="F382" s="791"/>
      <c r="G382" s="791"/>
      <c r="H382" s="791"/>
      <c r="I382" s="791"/>
      <c r="J382" s="791"/>
      <c r="K382" s="791"/>
      <c r="L382" s="791"/>
      <c r="M382" s="791"/>
      <c r="N382" s="791"/>
      <c r="O382" s="791"/>
      <c r="P382" s="791"/>
      <c r="Q382" s="791"/>
      <c r="R382" s="791"/>
      <c r="S382" s="791"/>
      <c r="T382" s="791"/>
      <c r="U382" s="791"/>
      <c r="V382" s="791"/>
      <c r="W382" s="791"/>
      <c r="X382" s="791"/>
      <c r="Y382" s="791"/>
      <c r="Z382" s="791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7">
        <v>4607091380880</v>
      </c>
      <c r="E383" s="788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5"/>
      <c r="R383" s="785"/>
      <c r="S383" s="785"/>
      <c r="T383" s="786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7">
        <v>4607091384482</v>
      </c>
      <c r="E384" s="788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5"/>
      <c r="R384" s="785"/>
      <c r="S384" s="785"/>
      <c r="T384" s="786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7">
        <v>4607091380897</v>
      </c>
      <c r="E385" s="788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7">
        <v>4607091380897</v>
      </c>
      <c r="E386" s="788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199" t="s">
        <v>622</v>
      </c>
      <c r="Q386" s="785"/>
      <c r="R386" s="785"/>
      <c r="S386" s="785"/>
      <c r="T386" s="786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0"/>
      <c r="B387" s="791"/>
      <c r="C387" s="791"/>
      <c r="D387" s="791"/>
      <c r="E387" s="791"/>
      <c r="F387" s="791"/>
      <c r="G387" s="791"/>
      <c r="H387" s="791"/>
      <c r="I387" s="791"/>
      <c r="J387" s="791"/>
      <c r="K387" s="791"/>
      <c r="L387" s="791"/>
      <c r="M387" s="791"/>
      <c r="N387" s="791"/>
      <c r="O387" s="801"/>
      <c r="P387" s="796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1"/>
      <c r="B388" s="791"/>
      <c r="C388" s="791"/>
      <c r="D388" s="791"/>
      <c r="E388" s="791"/>
      <c r="F388" s="791"/>
      <c r="G388" s="791"/>
      <c r="H388" s="791"/>
      <c r="I388" s="791"/>
      <c r="J388" s="791"/>
      <c r="K388" s="791"/>
      <c r="L388" s="791"/>
      <c r="M388" s="791"/>
      <c r="N388" s="791"/>
      <c r="O388" s="801"/>
      <c r="P388" s="796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803" t="s">
        <v>102</v>
      </c>
      <c r="B389" s="791"/>
      <c r="C389" s="791"/>
      <c r="D389" s="791"/>
      <c r="E389" s="791"/>
      <c r="F389" s="791"/>
      <c r="G389" s="791"/>
      <c r="H389" s="791"/>
      <c r="I389" s="791"/>
      <c r="J389" s="791"/>
      <c r="K389" s="791"/>
      <c r="L389" s="791"/>
      <c r="M389" s="791"/>
      <c r="N389" s="791"/>
      <c r="O389" s="791"/>
      <c r="P389" s="791"/>
      <c r="Q389" s="791"/>
      <c r="R389" s="791"/>
      <c r="S389" s="791"/>
      <c r="T389" s="791"/>
      <c r="U389" s="791"/>
      <c r="V389" s="791"/>
      <c r="W389" s="791"/>
      <c r="X389" s="791"/>
      <c r="Y389" s="791"/>
      <c r="Z389" s="791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7">
        <v>4607091388374</v>
      </c>
      <c r="E390" s="788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81" t="s">
        <v>626</v>
      </c>
      <c r="Q390" s="785"/>
      <c r="R390" s="785"/>
      <c r="S390" s="785"/>
      <c r="T390" s="786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7">
        <v>4607091388381</v>
      </c>
      <c r="E391" s="788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13" t="s">
        <v>630</v>
      </c>
      <c r="Q391" s="785"/>
      <c r="R391" s="785"/>
      <c r="S391" s="785"/>
      <c r="T391" s="786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7">
        <v>4607091383102</v>
      </c>
      <c r="E392" s="788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1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5"/>
      <c r="R392" s="785"/>
      <c r="S392" s="785"/>
      <c r="T392" s="786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7">
        <v>4607091388404</v>
      </c>
      <c r="E393" s="788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9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5"/>
      <c r="R393" s="785"/>
      <c r="S393" s="785"/>
      <c r="T393" s="786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0"/>
      <c r="B394" s="791"/>
      <c r="C394" s="791"/>
      <c r="D394" s="791"/>
      <c r="E394" s="791"/>
      <c r="F394" s="791"/>
      <c r="G394" s="791"/>
      <c r="H394" s="791"/>
      <c r="I394" s="791"/>
      <c r="J394" s="791"/>
      <c r="K394" s="791"/>
      <c r="L394" s="791"/>
      <c r="M394" s="791"/>
      <c r="N394" s="791"/>
      <c r="O394" s="801"/>
      <c r="P394" s="796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1"/>
      <c r="B395" s="791"/>
      <c r="C395" s="791"/>
      <c r="D395" s="791"/>
      <c r="E395" s="791"/>
      <c r="F395" s="791"/>
      <c r="G395" s="791"/>
      <c r="H395" s="791"/>
      <c r="I395" s="791"/>
      <c r="J395" s="791"/>
      <c r="K395" s="791"/>
      <c r="L395" s="791"/>
      <c r="M395" s="791"/>
      <c r="N395" s="791"/>
      <c r="O395" s="801"/>
      <c r="P395" s="796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803" t="s">
        <v>636</v>
      </c>
      <c r="B396" s="791"/>
      <c r="C396" s="791"/>
      <c r="D396" s="791"/>
      <c r="E396" s="791"/>
      <c r="F396" s="791"/>
      <c r="G396" s="791"/>
      <c r="H396" s="791"/>
      <c r="I396" s="791"/>
      <c r="J396" s="791"/>
      <c r="K396" s="791"/>
      <c r="L396" s="791"/>
      <c r="M396" s="791"/>
      <c r="N396" s="791"/>
      <c r="O396" s="791"/>
      <c r="P396" s="791"/>
      <c r="Q396" s="791"/>
      <c r="R396" s="791"/>
      <c r="S396" s="791"/>
      <c r="T396" s="791"/>
      <c r="U396" s="791"/>
      <c r="V396" s="791"/>
      <c r="W396" s="791"/>
      <c r="X396" s="791"/>
      <c r="Y396" s="791"/>
      <c r="Z396" s="791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7">
        <v>4680115881808</v>
      </c>
      <c r="E397" s="788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5"/>
      <c r="R397" s="785"/>
      <c r="S397" s="785"/>
      <c r="T397" s="786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7">
        <v>4680115881822</v>
      </c>
      <c r="E398" s="788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5"/>
      <c r="R398" s="785"/>
      <c r="S398" s="785"/>
      <c r="T398" s="786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7">
        <v>4680115880016</v>
      </c>
      <c r="E399" s="788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5"/>
      <c r="R399" s="785"/>
      <c r="S399" s="785"/>
      <c r="T399" s="786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0"/>
      <c r="B400" s="791"/>
      <c r="C400" s="791"/>
      <c r="D400" s="791"/>
      <c r="E400" s="791"/>
      <c r="F400" s="791"/>
      <c r="G400" s="791"/>
      <c r="H400" s="791"/>
      <c r="I400" s="791"/>
      <c r="J400" s="791"/>
      <c r="K400" s="791"/>
      <c r="L400" s="791"/>
      <c r="M400" s="791"/>
      <c r="N400" s="791"/>
      <c r="O400" s="801"/>
      <c r="P400" s="796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1"/>
      <c r="B401" s="791"/>
      <c r="C401" s="791"/>
      <c r="D401" s="791"/>
      <c r="E401" s="791"/>
      <c r="F401" s="791"/>
      <c r="G401" s="791"/>
      <c r="H401" s="791"/>
      <c r="I401" s="791"/>
      <c r="J401" s="791"/>
      <c r="K401" s="791"/>
      <c r="L401" s="791"/>
      <c r="M401" s="791"/>
      <c r="N401" s="791"/>
      <c r="O401" s="801"/>
      <c r="P401" s="796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795" t="s">
        <v>645</v>
      </c>
      <c r="B402" s="791"/>
      <c r="C402" s="791"/>
      <c r="D402" s="791"/>
      <c r="E402" s="791"/>
      <c r="F402" s="791"/>
      <c r="G402" s="791"/>
      <c r="H402" s="791"/>
      <c r="I402" s="791"/>
      <c r="J402" s="791"/>
      <c r="K402" s="791"/>
      <c r="L402" s="791"/>
      <c r="M402" s="791"/>
      <c r="N402" s="791"/>
      <c r="O402" s="791"/>
      <c r="P402" s="791"/>
      <c r="Q402" s="791"/>
      <c r="R402" s="791"/>
      <c r="S402" s="791"/>
      <c r="T402" s="791"/>
      <c r="U402" s="791"/>
      <c r="V402" s="791"/>
      <c r="W402" s="791"/>
      <c r="X402" s="791"/>
      <c r="Y402" s="791"/>
      <c r="Z402" s="791"/>
      <c r="AA402" s="772"/>
      <c r="AB402" s="772"/>
      <c r="AC402" s="772"/>
    </row>
    <row r="403" spans="1:68" ht="14.25" hidden="1" customHeight="1" x14ac:dyDescent="0.25">
      <c r="A403" s="803" t="s">
        <v>64</v>
      </c>
      <c r="B403" s="791"/>
      <c r="C403" s="791"/>
      <c r="D403" s="791"/>
      <c r="E403" s="791"/>
      <c r="F403" s="791"/>
      <c r="G403" s="791"/>
      <c r="H403" s="791"/>
      <c r="I403" s="791"/>
      <c r="J403" s="791"/>
      <c r="K403" s="791"/>
      <c r="L403" s="791"/>
      <c r="M403" s="791"/>
      <c r="N403" s="791"/>
      <c r="O403" s="791"/>
      <c r="P403" s="791"/>
      <c r="Q403" s="791"/>
      <c r="R403" s="791"/>
      <c r="S403" s="791"/>
      <c r="T403" s="791"/>
      <c r="U403" s="791"/>
      <c r="V403" s="791"/>
      <c r="W403" s="791"/>
      <c r="X403" s="791"/>
      <c r="Y403" s="791"/>
      <c r="Z403" s="791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7">
        <v>4607091383836</v>
      </c>
      <c r="E404" s="788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1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5"/>
      <c r="R404" s="785"/>
      <c r="S404" s="785"/>
      <c r="T404" s="786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0"/>
      <c r="B405" s="791"/>
      <c r="C405" s="791"/>
      <c r="D405" s="791"/>
      <c r="E405" s="791"/>
      <c r="F405" s="791"/>
      <c r="G405" s="791"/>
      <c r="H405" s="791"/>
      <c r="I405" s="791"/>
      <c r="J405" s="791"/>
      <c r="K405" s="791"/>
      <c r="L405" s="791"/>
      <c r="M405" s="791"/>
      <c r="N405" s="791"/>
      <c r="O405" s="801"/>
      <c r="P405" s="796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1"/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801"/>
      <c r="P406" s="796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803" t="s">
        <v>73</v>
      </c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1"/>
      <c r="P407" s="791"/>
      <c r="Q407" s="791"/>
      <c r="R407" s="791"/>
      <c r="S407" s="791"/>
      <c r="T407" s="791"/>
      <c r="U407" s="791"/>
      <c r="V407" s="791"/>
      <c r="W407" s="791"/>
      <c r="X407" s="791"/>
      <c r="Y407" s="791"/>
      <c r="Z407" s="791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7">
        <v>4607091387919</v>
      </c>
      <c r="E408" s="788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5"/>
      <c r="R408" s="785"/>
      <c r="S408" s="785"/>
      <c r="T408" s="786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7">
        <v>4680115883604</v>
      </c>
      <c r="E409" s="788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5"/>
      <c r="R409" s="785"/>
      <c r="S409" s="785"/>
      <c r="T409" s="786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7">
        <v>4680115883567</v>
      </c>
      <c r="E410" s="788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5"/>
      <c r="R410" s="785"/>
      <c r="S410" s="785"/>
      <c r="T410" s="786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0"/>
      <c r="B411" s="791"/>
      <c r="C411" s="791"/>
      <c r="D411" s="791"/>
      <c r="E411" s="791"/>
      <c r="F411" s="791"/>
      <c r="G411" s="791"/>
      <c r="H411" s="791"/>
      <c r="I411" s="791"/>
      <c r="J411" s="791"/>
      <c r="K411" s="791"/>
      <c r="L411" s="791"/>
      <c r="M411" s="791"/>
      <c r="N411" s="791"/>
      <c r="O411" s="801"/>
      <c r="P411" s="796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1"/>
      <c r="B412" s="791"/>
      <c r="C412" s="791"/>
      <c r="D412" s="791"/>
      <c r="E412" s="791"/>
      <c r="F412" s="791"/>
      <c r="G412" s="791"/>
      <c r="H412" s="791"/>
      <c r="I412" s="791"/>
      <c r="J412" s="791"/>
      <c r="K412" s="791"/>
      <c r="L412" s="791"/>
      <c r="M412" s="791"/>
      <c r="N412" s="791"/>
      <c r="O412" s="801"/>
      <c r="P412" s="796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793" t="s">
        <v>658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48"/>
      <c r="AB413" s="48"/>
      <c r="AC413" s="48"/>
    </row>
    <row r="414" spans="1:68" ht="16.5" hidden="1" customHeight="1" x14ac:dyDescent="0.25">
      <c r="A414" s="795" t="s">
        <v>659</v>
      </c>
      <c r="B414" s="791"/>
      <c r="C414" s="791"/>
      <c r="D414" s="791"/>
      <c r="E414" s="791"/>
      <c r="F414" s="791"/>
      <c r="G414" s="791"/>
      <c r="H414" s="791"/>
      <c r="I414" s="791"/>
      <c r="J414" s="791"/>
      <c r="K414" s="791"/>
      <c r="L414" s="791"/>
      <c r="M414" s="791"/>
      <c r="N414" s="791"/>
      <c r="O414" s="791"/>
      <c r="P414" s="791"/>
      <c r="Q414" s="791"/>
      <c r="R414" s="791"/>
      <c r="S414" s="791"/>
      <c r="T414" s="791"/>
      <c r="U414" s="791"/>
      <c r="V414" s="791"/>
      <c r="W414" s="791"/>
      <c r="X414" s="791"/>
      <c r="Y414" s="791"/>
      <c r="Z414" s="791"/>
      <c r="AA414" s="772"/>
      <c r="AB414" s="772"/>
      <c r="AC414" s="772"/>
    </row>
    <row r="415" spans="1:68" ht="14.25" hidden="1" customHeight="1" x14ac:dyDescent="0.25">
      <c r="A415" s="803" t="s">
        <v>113</v>
      </c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1"/>
      <c r="P415" s="791"/>
      <c r="Q415" s="791"/>
      <c r="R415" s="791"/>
      <c r="S415" s="791"/>
      <c r="T415" s="791"/>
      <c r="U415" s="791"/>
      <c r="V415" s="791"/>
      <c r="W415" s="791"/>
      <c r="X415" s="791"/>
      <c r="Y415" s="791"/>
      <c r="Z415" s="791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7">
        <v>4680115884847</v>
      </c>
      <c r="E416" s="788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87">
        <v>4680115884847</v>
      </c>
      <c r="E417" s="788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5"/>
      <c r="R417" s="785"/>
      <c r="S417" s="785"/>
      <c r="T417" s="786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7">
        <v>4680115884854</v>
      </c>
      <c r="E418" s="788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87">
        <v>4680115884854</v>
      </c>
      <c r="E419" s="788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7">
        <v>4680115884830</v>
      </c>
      <c r="E420" s="788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8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7">
        <v>4607091383997</v>
      </c>
      <c r="E421" s="788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7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669</v>
      </c>
      <c r="B422" s="54" t="s">
        <v>674</v>
      </c>
      <c r="C422" s="31">
        <v>4301011867</v>
      </c>
      <c r="D422" s="787">
        <v>4680115884830</v>
      </c>
      <c r="E422" s="788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7">
        <v>4680115882638</v>
      </c>
      <c r="E423" s="788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1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5"/>
      <c r="R423" s="785"/>
      <c r="S423" s="785"/>
      <c r="T423" s="786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7">
        <v>4680115884922</v>
      </c>
      <c r="E424" s="788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5"/>
      <c r="R424" s="785"/>
      <c r="S424" s="785"/>
      <c r="T424" s="786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7">
        <v>4680115884878</v>
      </c>
      <c r="E425" s="788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4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5"/>
      <c r="R425" s="785"/>
      <c r="S425" s="785"/>
      <c r="T425" s="786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7">
        <v>4680115884861</v>
      </c>
      <c r="E426" s="788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5"/>
      <c r="R426" s="785"/>
      <c r="S426" s="785"/>
      <c r="T426" s="786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0"/>
      <c r="B427" s="791"/>
      <c r="C427" s="791"/>
      <c r="D427" s="791"/>
      <c r="E427" s="791"/>
      <c r="F427" s="791"/>
      <c r="G427" s="791"/>
      <c r="H427" s="791"/>
      <c r="I427" s="791"/>
      <c r="J427" s="791"/>
      <c r="K427" s="791"/>
      <c r="L427" s="791"/>
      <c r="M427" s="791"/>
      <c r="N427" s="791"/>
      <c r="O427" s="801"/>
      <c r="P427" s="796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hidden="1" x14ac:dyDescent="0.2">
      <c r="A428" s="791"/>
      <c r="B428" s="791"/>
      <c r="C428" s="791"/>
      <c r="D428" s="791"/>
      <c r="E428" s="791"/>
      <c r="F428" s="791"/>
      <c r="G428" s="791"/>
      <c r="H428" s="791"/>
      <c r="I428" s="791"/>
      <c r="J428" s="791"/>
      <c r="K428" s="791"/>
      <c r="L428" s="791"/>
      <c r="M428" s="791"/>
      <c r="N428" s="791"/>
      <c r="O428" s="801"/>
      <c r="P428" s="796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0</v>
      </c>
      <c r="Y428" s="779">
        <f>IFERROR(SUM(Y416:Y426),"0")</f>
        <v>0</v>
      </c>
      <c r="Z428" s="37"/>
      <c r="AA428" s="780"/>
      <c r="AB428" s="780"/>
      <c r="AC428" s="780"/>
    </row>
    <row r="429" spans="1:68" ht="14.25" hidden="1" customHeight="1" x14ac:dyDescent="0.25">
      <c r="A429" s="803" t="s">
        <v>168</v>
      </c>
      <c r="B429" s="791"/>
      <c r="C429" s="791"/>
      <c r="D429" s="791"/>
      <c r="E429" s="791"/>
      <c r="F429" s="791"/>
      <c r="G429" s="791"/>
      <c r="H429" s="791"/>
      <c r="I429" s="791"/>
      <c r="J429" s="791"/>
      <c r="K429" s="791"/>
      <c r="L429" s="791"/>
      <c r="M429" s="791"/>
      <c r="N429" s="791"/>
      <c r="O429" s="791"/>
      <c r="P429" s="791"/>
      <c r="Q429" s="791"/>
      <c r="R429" s="791"/>
      <c r="S429" s="791"/>
      <c r="T429" s="791"/>
      <c r="U429" s="791"/>
      <c r="V429" s="791"/>
      <c r="W429" s="791"/>
      <c r="X429" s="791"/>
      <c r="Y429" s="791"/>
      <c r="Z429" s="791"/>
      <c r="AA429" s="773"/>
      <c r="AB429" s="773"/>
      <c r="AC429" s="77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87">
        <v>4607091383980</v>
      </c>
      <c r="E430" s="788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5"/>
      <c r="R430" s="785"/>
      <c r="S430" s="785"/>
      <c r="T430" s="786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7">
        <v>4607091384178</v>
      </c>
      <c r="E431" s="788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0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5"/>
      <c r="R431" s="785"/>
      <c r="S431" s="785"/>
      <c r="T431" s="786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0"/>
      <c r="B432" s="791"/>
      <c r="C432" s="791"/>
      <c r="D432" s="791"/>
      <c r="E432" s="791"/>
      <c r="F432" s="791"/>
      <c r="G432" s="791"/>
      <c r="H432" s="791"/>
      <c r="I432" s="791"/>
      <c r="J432" s="791"/>
      <c r="K432" s="791"/>
      <c r="L432" s="791"/>
      <c r="M432" s="791"/>
      <c r="N432" s="791"/>
      <c r="O432" s="801"/>
      <c r="P432" s="796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hidden="1" x14ac:dyDescent="0.2">
      <c r="A433" s="791"/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801"/>
      <c r="P433" s="796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hidden="1" customHeight="1" x14ac:dyDescent="0.25">
      <c r="A434" s="803" t="s">
        <v>73</v>
      </c>
      <c r="B434" s="791"/>
      <c r="C434" s="791"/>
      <c r="D434" s="791"/>
      <c r="E434" s="791"/>
      <c r="F434" s="791"/>
      <c r="G434" s="791"/>
      <c r="H434" s="791"/>
      <c r="I434" s="791"/>
      <c r="J434" s="791"/>
      <c r="K434" s="791"/>
      <c r="L434" s="791"/>
      <c r="M434" s="791"/>
      <c r="N434" s="791"/>
      <c r="O434" s="791"/>
      <c r="P434" s="791"/>
      <c r="Q434" s="791"/>
      <c r="R434" s="791"/>
      <c r="S434" s="791"/>
      <c r="T434" s="791"/>
      <c r="U434" s="791"/>
      <c r="V434" s="791"/>
      <c r="W434" s="791"/>
      <c r="X434" s="791"/>
      <c r="Y434" s="791"/>
      <c r="Z434" s="791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7">
        <v>4607091383928</v>
      </c>
      <c r="E435" s="788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30" t="s">
        <v>693</v>
      </c>
      <c r="Q435" s="785"/>
      <c r="R435" s="785"/>
      <c r="S435" s="785"/>
      <c r="T435" s="786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7">
        <v>4607091384260</v>
      </c>
      <c r="E436" s="788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14" t="s">
        <v>697</v>
      </c>
      <c r="Q436" s="785"/>
      <c r="R436" s="785"/>
      <c r="S436" s="785"/>
      <c r="T436" s="786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0"/>
      <c r="B437" s="791"/>
      <c r="C437" s="791"/>
      <c r="D437" s="791"/>
      <c r="E437" s="791"/>
      <c r="F437" s="791"/>
      <c r="G437" s="791"/>
      <c r="H437" s="791"/>
      <c r="I437" s="791"/>
      <c r="J437" s="791"/>
      <c r="K437" s="791"/>
      <c r="L437" s="791"/>
      <c r="M437" s="791"/>
      <c r="N437" s="791"/>
      <c r="O437" s="801"/>
      <c r="P437" s="796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1"/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801"/>
      <c r="P438" s="796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803" t="s">
        <v>210</v>
      </c>
      <c r="B439" s="791"/>
      <c r="C439" s="791"/>
      <c r="D439" s="791"/>
      <c r="E439" s="791"/>
      <c r="F439" s="791"/>
      <c r="G439" s="791"/>
      <c r="H439" s="791"/>
      <c r="I439" s="791"/>
      <c r="J439" s="791"/>
      <c r="K439" s="791"/>
      <c r="L439" s="791"/>
      <c r="M439" s="791"/>
      <c r="N439" s="791"/>
      <c r="O439" s="791"/>
      <c r="P439" s="791"/>
      <c r="Q439" s="791"/>
      <c r="R439" s="791"/>
      <c r="S439" s="791"/>
      <c r="T439" s="791"/>
      <c r="U439" s="791"/>
      <c r="V439" s="791"/>
      <c r="W439" s="791"/>
      <c r="X439" s="791"/>
      <c r="Y439" s="791"/>
      <c r="Z439" s="791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7">
        <v>4607091384673</v>
      </c>
      <c r="E440" s="788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2" t="s">
        <v>701</v>
      </c>
      <c r="Q440" s="785"/>
      <c r="R440" s="785"/>
      <c r="S440" s="785"/>
      <c r="T440" s="786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0"/>
      <c r="B441" s="791"/>
      <c r="C441" s="791"/>
      <c r="D441" s="791"/>
      <c r="E441" s="791"/>
      <c r="F441" s="791"/>
      <c r="G441" s="791"/>
      <c r="H441" s="791"/>
      <c r="I441" s="791"/>
      <c r="J441" s="791"/>
      <c r="K441" s="791"/>
      <c r="L441" s="791"/>
      <c r="M441" s="791"/>
      <c r="N441" s="791"/>
      <c r="O441" s="801"/>
      <c r="P441" s="796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1"/>
      <c r="B442" s="791"/>
      <c r="C442" s="791"/>
      <c r="D442" s="791"/>
      <c r="E442" s="791"/>
      <c r="F442" s="791"/>
      <c r="G442" s="791"/>
      <c r="H442" s="791"/>
      <c r="I442" s="791"/>
      <c r="J442" s="791"/>
      <c r="K442" s="791"/>
      <c r="L442" s="791"/>
      <c r="M442" s="791"/>
      <c r="N442" s="791"/>
      <c r="O442" s="801"/>
      <c r="P442" s="796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795" t="s">
        <v>703</v>
      </c>
      <c r="B443" s="791"/>
      <c r="C443" s="791"/>
      <c r="D443" s="791"/>
      <c r="E443" s="791"/>
      <c r="F443" s="791"/>
      <c r="G443" s="791"/>
      <c r="H443" s="791"/>
      <c r="I443" s="791"/>
      <c r="J443" s="791"/>
      <c r="K443" s="791"/>
      <c r="L443" s="791"/>
      <c r="M443" s="791"/>
      <c r="N443" s="791"/>
      <c r="O443" s="791"/>
      <c r="P443" s="791"/>
      <c r="Q443" s="791"/>
      <c r="R443" s="791"/>
      <c r="S443" s="791"/>
      <c r="T443" s="791"/>
      <c r="U443" s="791"/>
      <c r="V443" s="791"/>
      <c r="W443" s="791"/>
      <c r="X443" s="791"/>
      <c r="Y443" s="791"/>
      <c r="Z443" s="791"/>
      <c r="AA443" s="772"/>
      <c r="AB443" s="772"/>
      <c r="AC443" s="772"/>
    </row>
    <row r="444" spans="1:68" ht="14.25" hidden="1" customHeight="1" x14ac:dyDescent="0.25">
      <c r="A444" s="803" t="s">
        <v>113</v>
      </c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1"/>
      <c r="P444" s="791"/>
      <c r="Q444" s="791"/>
      <c r="R444" s="791"/>
      <c r="S444" s="791"/>
      <c r="T444" s="791"/>
      <c r="U444" s="791"/>
      <c r="V444" s="791"/>
      <c r="W444" s="791"/>
      <c r="X444" s="791"/>
      <c r="Y444" s="791"/>
      <c r="Z444" s="791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7">
        <v>4680115881907</v>
      </c>
      <c r="E445" s="788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7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5"/>
      <c r="R445" s="785"/>
      <c r="S445" s="785"/>
      <c r="T445" s="786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7">
        <v>4680115881907</v>
      </c>
      <c r="E446" s="788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7">
        <v>4680115883925</v>
      </c>
      <c r="E447" s="788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6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5"/>
      <c r="R447" s="785"/>
      <c r="S447" s="785"/>
      <c r="T447" s="786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7">
        <v>4680115883925</v>
      </c>
      <c r="E448" s="788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7">
        <v>4680115884892</v>
      </c>
      <c r="E449" s="788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5"/>
      <c r="R449" s="785"/>
      <c r="S449" s="785"/>
      <c r="T449" s="786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7">
        <v>4607091384192</v>
      </c>
      <c r="E450" s="788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10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7">
        <v>4680115884885</v>
      </c>
      <c r="E451" s="788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5"/>
      <c r="R451" s="785"/>
      <c r="S451" s="785"/>
      <c r="T451" s="786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7">
        <v>4680115884908</v>
      </c>
      <c r="E452" s="788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1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5"/>
      <c r="R452" s="785"/>
      <c r="S452" s="785"/>
      <c r="T452" s="786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0"/>
      <c r="B453" s="791"/>
      <c r="C453" s="791"/>
      <c r="D453" s="791"/>
      <c r="E453" s="791"/>
      <c r="F453" s="791"/>
      <c r="G453" s="791"/>
      <c r="H453" s="791"/>
      <c r="I453" s="791"/>
      <c r="J453" s="791"/>
      <c r="K453" s="791"/>
      <c r="L453" s="791"/>
      <c r="M453" s="791"/>
      <c r="N453" s="791"/>
      <c r="O453" s="801"/>
      <c r="P453" s="796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1"/>
      <c r="B454" s="791"/>
      <c r="C454" s="791"/>
      <c r="D454" s="791"/>
      <c r="E454" s="791"/>
      <c r="F454" s="791"/>
      <c r="G454" s="791"/>
      <c r="H454" s="791"/>
      <c r="I454" s="791"/>
      <c r="J454" s="791"/>
      <c r="K454" s="791"/>
      <c r="L454" s="791"/>
      <c r="M454" s="791"/>
      <c r="N454" s="791"/>
      <c r="O454" s="801"/>
      <c r="P454" s="796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803" t="s">
        <v>64</v>
      </c>
      <c r="B455" s="791"/>
      <c r="C455" s="791"/>
      <c r="D455" s="791"/>
      <c r="E455" s="791"/>
      <c r="F455" s="791"/>
      <c r="G455" s="791"/>
      <c r="H455" s="791"/>
      <c r="I455" s="791"/>
      <c r="J455" s="791"/>
      <c r="K455" s="791"/>
      <c r="L455" s="791"/>
      <c r="M455" s="791"/>
      <c r="N455" s="791"/>
      <c r="O455" s="791"/>
      <c r="P455" s="791"/>
      <c r="Q455" s="791"/>
      <c r="R455" s="791"/>
      <c r="S455" s="791"/>
      <c r="T455" s="791"/>
      <c r="U455" s="791"/>
      <c r="V455" s="791"/>
      <c r="W455" s="791"/>
      <c r="X455" s="791"/>
      <c r="Y455" s="791"/>
      <c r="Z455" s="791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7">
        <v>4607091384802</v>
      </c>
      <c r="E456" s="788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5"/>
      <c r="R456" s="785"/>
      <c r="S456" s="785"/>
      <c r="T456" s="786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7">
        <v>4607091384826</v>
      </c>
      <c r="E457" s="788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5"/>
      <c r="R457" s="785"/>
      <c r="S457" s="785"/>
      <c r="T457" s="786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0"/>
      <c r="B458" s="791"/>
      <c r="C458" s="791"/>
      <c r="D458" s="791"/>
      <c r="E458" s="791"/>
      <c r="F458" s="791"/>
      <c r="G458" s="791"/>
      <c r="H458" s="791"/>
      <c r="I458" s="791"/>
      <c r="J458" s="791"/>
      <c r="K458" s="791"/>
      <c r="L458" s="791"/>
      <c r="M458" s="791"/>
      <c r="N458" s="791"/>
      <c r="O458" s="801"/>
      <c r="P458" s="796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1"/>
      <c r="B459" s="791"/>
      <c r="C459" s="791"/>
      <c r="D459" s="791"/>
      <c r="E459" s="791"/>
      <c r="F459" s="791"/>
      <c r="G459" s="791"/>
      <c r="H459" s="791"/>
      <c r="I459" s="791"/>
      <c r="J459" s="791"/>
      <c r="K459" s="791"/>
      <c r="L459" s="791"/>
      <c r="M459" s="791"/>
      <c r="N459" s="791"/>
      <c r="O459" s="801"/>
      <c r="P459" s="796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803" t="s">
        <v>73</v>
      </c>
      <c r="B460" s="791"/>
      <c r="C460" s="791"/>
      <c r="D460" s="791"/>
      <c r="E460" s="791"/>
      <c r="F460" s="791"/>
      <c r="G460" s="791"/>
      <c r="H460" s="791"/>
      <c r="I460" s="791"/>
      <c r="J460" s="791"/>
      <c r="K460" s="791"/>
      <c r="L460" s="791"/>
      <c r="M460" s="791"/>
      <c r="N460" s="791"/>
      <c r="O460" s="791"/>
      <c r="P460" s="791"/>
      <c r="Q460" s="791"/>
      <c r="R460" s="791"/>
      <c r="S460" s="791"/>
      <c r="T460" s="791"/>
      <c r="U460" s="791"/>
      <c r="V460" s="791"/>
      <c r="W460" s="791"/>
      <c r="X460" s="791"/>
      <c r="Y460" s="791"/>
      <c r="Z460" s="791"/>
      <c r="AA460" s="773"/>
      <c r="AB460" s="773"/>
      <c r="AC460" s="77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87">
        <v>4607091384246</v>
      </c>
      <c r="E461" s="788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50" t="s">
        <v>729</v>
      </c>
      <c r="Q461" s="785"/>
      <c r="R461" s="785"/>
      <c r="S461" s="785"/>
      <c r="T461" s="786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7">
        <v>4680115881976</v>
      </c>
      <c r="E462" s="788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18" t="s">
        <v>733</v>
      </c>
      <c r="Q462" s="785"/>
      <c r="R462" s="785"/>
      <c r="S462" s="785"/>
      <c r="T462" s="786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7">
        <v>4607091384253</v>
      </c>
      <c r="E463" s="788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5"/>
      <c r="R463" s="785"/>
      <c r="S463" s="785"/>
      <c r="T463" s="786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7">
        <v>4607091384253</v>
      </c>
      <c r="E464" s="788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5"/>
      <c r="R464" s="785"/>
      <c r="S464" s="785"/>
      <c r="T464" s="786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7">
        <v>4680115881969</v>
      </c>
      <c r="E465" s="788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5"/>
      <c r="R465" s="785"/>
      <c r="S465" s="785"/>
      <c r="T465" s="786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0"/>
      <c r="B466" s="791"/>
      <c r="C466" s="791"/>
      <c r="D466" s="791"/>
      <c r="E466" s="791"/>
      <c r="F466" s="791"/>
      <c r="G466" s="791"/>
      <c r="H466" s="791"/>
      <c r="I466" s="791"/>
      <c r="J466" s="791"/>
      <c r="K466" s="791"/>
      <c r="L466" s="791"/>
      <c r="M466" s="791"/>
      <c r="N466" s="791"/>
      <c r="O466" s="801"/>
      <c r="P466" s="796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1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801"/>
      <c r="P467" s="796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hidden="1" customHeight="1" x14ac:dyDescent="0.25">
      <c r="A468" s="803" t="s">
        <v>210</v>
      </c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1"/>
      <c r="P468" s="791"/>
      <c r="Q468" s="791"/>
      <c r="R468" s="791"/>
      <c r="S468" s="791"/>
      <c r="T468" s="791"/>
      <c r="U468" s="791"/>
      <c r="V468" s="791"/>
      <c r="W468" s="791"/>
      <c r="X468" s="791"/>
      <c r="Y468" s="791"/>
      <c r="Z468" s="791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7">
        <v>4607091389357</v>
      </c>
      <c r="E469" s="788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086" t="s">
        <v>745</v>
      </c>
      <c r="Q469" s="785"/>
      <c r="R469" s="785"/>
      <c r="S469" s="785"/>
      <c r="T469" s="786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0"/>
      <c r="B470" s="791"/>
      <c r="C470" s="791"/>
      <c r="D470" s="791"/>
      <c r="E470" s="791"/>
      <c r="F470" s="791"/>
      <c r="G470" s="791"/>
      <c r="H470" s="791"/>
      <c r="I470" s="791"/>
      <c r="J470" s="791"/>
      <c r="K470" s="791"/>
      <c r="L470" s="791"/>
      <c r="M470" s="791"/>
      <c r="N470" s="791"/>
      <c r="O470" s="801"/>
      <c r="P470" s="796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1"/>
      <c r="B471" s="791"/>
      <c r="C471" s="791"/>
      <c r="D471" s="791"/>
      <c r="E471" s="791"/>
      <c r="F471" s="791"/>
      <c r="G471" s="791"/>
      <c r="H471" s="791"/>
      <c r="I471" s="791"/>
      <c r="J471" s="791"/>
      <c r="K471" s="791"/>
      <c r="L471" s="791"/>
      <c r="M471" s="791"/>
      <c r="N471" s="791"/>
      <c r="O471" s="801"/>
      <c r="P471" s="796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793" t="s">
        <v>747</v>
      </c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794"/>
      <c r="P472" s="794"/>
      <c r="Q472" s="794"/>
      <c r="R472" s="794"/>
      <c r="S472" s="794"/>
      <c r="T472" s="794"/>
      <c r="U472" s="794"/>
      <c r="V472" s="794"/>
      <c r="W472" s="794"/>
      <c r="X472" s="794"/>
      <c r="Y472" s="794"/>
      <c r="Z472" s="794"/>
      <c r="AA472" s="48"/>
      <c r="AB472" s="48"/>
      <c r="AC472" s="48"/>
    </row>
    <row r="473" spans="1:68" ht="16.5" hidden="1" customHeight="1" x14ac:dyDescent="0.25">
      <c r="A473" s="795" t="s">
        <v>748</v>
      </c>
      <c r="B473" s="791"/>
      <c r="C473" s="791"/>
      <c r="D473" s="791"/>
      <c r="E473" s="791"/>
      <c r="F473" s="791"/>
      <c r="G473" s="791"/>
      <c r="H473" s="791"/>
      <c r="I473" s="791"/>
      <c r="J473" s="791"/>
      <c r="K473" s="791"/>
      <c r="L473" s="791"/>
      <c r="M473" s="791"/>
      <c r="N473" s="791"/>
      <c r="O473" s="791"/>
      <c r="P473" s="791"/>
      <c r="Q473" s="791"/>
      <c r="R473" s="791"/>
      <c r="S473" s="791"/>
      <c r="T473" s="791"/>
      <c r="U473" s="791"/>
      <c r="V473" s="791"/>
      <c r="W473" s="791"/>
      <c r="X473" s="791"/>
      <c r="Y473" s="791"/>
      <c r="Z473" s="791"/>
      <c r="AA473" s="772"/>
      <c r="AB473" s="772"/>
      <c r="AC473" s="772"/>
    </row>
    <row r="474" spans="1:68" ht="14.25" hidden="1" customHeight="1" x14ac:dyDescent="0.25">
      <c r="A474" s="803" t="s">
        <v>113</v>
      </c>
      <c r="B474" s="791"/>
      <c r="C474" s="791"/>
      <c r="D474" s="791"/>
      <c r="E474" s="791"/>
      <c r="F474" s="791"/>
      <c r="G474" s="791"/>
      <c r="H474" s="791"/>
      <c r="I474" s="791"/>
      <c r="J474" s="791"/>
      <c r="K474" s="791"/>
      <c r="L474" s="791"/>
      <c r="M474" s="791"/>
      <c r="N474" s="791"/>
      <c r="O474" s="791"/>
      <c r="P474" s="791"/>
      <c r="Q474" s="791"/>
      <c r="R474" s="791"/>
      <c r="S474" s="791"/>
      <c r="T474" s="791"/>
      <c r="U474" s="791"/>
      <c r="V474" s="791"/>
      <c r="W474" s="791"/>
      <c r="X474" s="791"/>
      <c r="Y474" s="791"/>
      <c r="Z474" s="791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7">
        <v>4607091389708</v>
      </c>
      <c r="E475" s="788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5"/>
      <c r="R475" s="785"/>
      <c r="S475" s="785"/>
      <c r="T475" s="786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1"/>
      <c r="C476" s="791"/>
      <c r="D476" s="791"/>
      <c r="E476" s="791"/>
      <c r="F476" s="791"/>
      <c r="G476" s="791"/>
      <c r="H476" s="791"/>
      <c r="I476" s="791"/>
      <c r="J476" s="791"/>
      <c r="K476" s="791"/>
      <c r="L476" s="791"/>
      <c r="M476" s="791"/>
      <c r="N476" s="791"/>
      <c r="O476" s="801"/>
      <c r="P476" s="796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1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801"/>
      <c r="P477" s="796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803" t="s">
        <v>64</v>
      </c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1"/>
      <c r="P478" s="791"/>
      <c r="Q478" s="791"/>
      <c r="R478" s="791"/>
      <c r="S478" s="791"/>
      <c r="T478" s="791"/>
      <c r="U478" s="791"/>
      <c r="V478" s="791"/>
      <c r="W478" s="791"/>
      <c r="X478" s="791"/>
      <c r="Y478" s="791"/>
      <c r="Z478" s="791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7">
        <v>4680115886100</v>
      </c>
      <c r="E479" s="788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29" t="s">
        <v>754</v>
      </c>
      <c r="Q479" s="785"/>
      <c r="R479" s="785"/>
      <c r="S479" s="785"/>
      <c r="T479" s="786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7">
        <v>4680115886117</v>
      </c>
      <c r="E480" s="788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01" t="s">
        <v>758</v>
      </c>
      <c r="Q480" s="785"/>
      <c r="R480" s="785"/>
      <c r="S480" s="785"/>
      <c r="T480" s="786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7">
        <v>4680115886117</v>
      </c>
      <c r="E481" s="788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03" t="s">
        <v>758</v>
      </c>
      <c r="Q481" s="785"/>
      <c r="R481" s="785"/>
      <c r="S481" s="785"/>
      <c r="T481" s="786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7">
        <v>4607091389746</v>
      </c>
      <c r="E482" s="788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5"/>
      <c r="R482" s="785"/>
      <c r="S482" s="785"/>
      <c r="T482" s="786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7">
        <v>4607091389746</v>
      </c>
      <c r="E483" s="788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5"/>
      <c r="R483" s="785"/>
      <c r="S483" s="785"/>
      <c r="T483" s="786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7">
        <v>4680115883147</v>
      </c>
      <c r="E484" s="788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5"/>
      <c r="R484" s="785"/>
      <c r="S484" s="785"/>
      <c r="T484" s="786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7">
        <v>4680115883147</v>
      </c>
      <c r="E485" s="788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75" t="s">
        <v>768</v>
      </c>
      <c r="Q485" s="785"/>
      <c r="R485" s="785"/>
      <c r="S485" s="785"/>
      <c r="T485" s="786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7">
        <v>4607091384338</v>
      </c>
      <c r="E486" s="788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9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5"/>
      <c r="R486" s="785"/>
      <c r="S486" s="785"/>
      <c r="T486" s="786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7">
        <v>4607091384338</v>
      </c>
      <c r="E487" s="788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5"/>
      <c r="R487" s="785"/>
      <c r="S487" s="785"/>
      <c r="T487" s="786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7">
        <v>4680115883154</v>
      </c>
      <c r="E488" s="788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3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5"/>
      <c r="R488" s="785"/>
      <c r="S488" s="785"/>
      <c r="T488" s="786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7">
        <v>4680115883154</v>
      </c>
      <c r="E489" s="788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9" t="s">
        <v>776</v>
      </c>
      <c r="Q489" s="785"/>
      <c r="R489" s="785"/>
      <c r="S489" s="785"/>
      <c r="T489" s="786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7">
        <v>4680115883154</v>
      </c>
      <c r="E490" s="788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9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5"/>
      <c r="R490" s="785"/>
      <c r="S490" s="785"/>
      <c r="T490" s="786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7">
        <v>4607091389524</v>
      </c>
      <c r="E491" s="788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5"/>
      <c r="R491" s="785"/>
      <c r="S491" s="785"/>
      <c r="T491" s="786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7">
        <v>4607091389524</v>
      </c>
      <c r="E492" s="788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5"/>
      <c r="R492" s="785"/>
      <c r="S492" s="785"/>
      <c r="T492" s="786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7">
        <v>4680115883161</v>
      </c>
      <c r="E493" s="788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5"/>
      <c r="R493" s="785"/>
      <c r="S493" s="785"/>
      <c r="T493" s="786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7">
        <v>4680115883161</v>
      </c>
      <c r="E494" s="788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4" t="s">
        <v>785</v>
      </c>
      <c r="Q494" s="785"/>
      <c r="R494" s="785"/>
      <c r="S494" s="785"/>
      <c r="T494" s="786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7">
        <v>4607091389531</v>
      </c>
      <c r="E495" s="788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5"/>
      <c r="R495" s="785"/>
      <c r="S495" s="785"/>
      <c r="T495" s="786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7">
        <v>4607091389531</v>
      </c>
      <c r="E496" s="788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5"/>
      <c r="R496" s="785"/>
      <c r="S496" s="785"/>
      <c r="T496" s="786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7">
        <v>4607091384345</v>
      </c>
      <c r="E497" s="788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5"/>
      <c r="R497" s="785"/>
      <c r="S497" s="785"/>
      <c r="T497" s="786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7">
        <v>4680115883185</v>
      </c>
      <c r="E498" s="788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5"/>
      <c r="R498" s="785"/>
      <c r="S498" s="785"/>
      <c r="T498" s="786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7">
        <v>4680115883185</v>
      </c>
      <c r="E499" s="788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7" t="s">
        <v>795</v>
      </c>
      <c r="Q499" s="785"/>
      <c r="R499" s="785"/>
      <c r="S499" s="785"/>
      <c r="T499" s="786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7">
        <v>4680115883185</v>
      </c>
      <c r="E500" s="788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5"/>
      <c r="R500" s="785"/>
      <c r="S500" s="785"/>
      <c r="T500" s="786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idden="1" x14ac:dyDescent="0.2">
      <c r="A501" s="800"/>
      <c r="B501" s="791"/>
      <c r="C501" s="791"/>
      <c r="D501" s="791"/>
      <c r="E501" s="791"/>
      <c r="F501" s="791"/>
      <c r="G501" s="791"/>
      <c r="H501" s="791"/>
      <c r="I501" s="791"/>
      <c r="J501" s="791"/>
      <c r="K501" s="791"/>
      <c r="L501" s="791"/>
      <c r="M501" s="791"/>
      <c r="N501" s="791"/>
      <c r="O501" s="801"/>
      <c r="P501" s="796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1"/>
      <c r="B502" s="791"/>
      <c r="C502" s="791"/>
      <c r="D502" s="791"/>
      <c r="E502" s="791"/>
      <c r="F502" s="791"/>
      <c r="G502" s="791"/>
      <c r="H502" s="791"/>
      <c r="I502" s="791"/>
      <c r="J502" s="791"/>
      <c r="K502" s="791"/>
      <c r="L502" s="791"/>
      <c r="M502" s="791"/>
      <c r="N502" s="791"/>
      <c r="O502" s="801"/>
      <c r="P502" s="796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hidden="1" customHeight="1" x14ac:dyDescent="0.25">
      <c r="A503" s="803" t="s">
        <v>73</v>
      </c>
      <c r="B503" s="791"/>
      <c r="C503" s="791"/>
      <c r="D503" s="791"/>
      <c r="E503" s="791"/>
      <c r="F503" s="791"/>
      <c r="G503" s="791"/>
      <c r="H503" s="791"/>
      <c r="I503" s="791"/>
      <c r="J503" s="791"/>
      <c r="K503" s="791"/>
      <c r="L503" s="791"/>
      <c r="M503" s="791"/>
      <c r="N503" s="791"/>
      <c r="O503" s="791"/>
      <c r="P503" s="791"/>
      <c r="Q503" s="791"/>
      <c r="R503" s="791"/>
      <c r="S503" s="791"/>
      <c r="T503" s="791"/>
      <c r="U503" s="791"/>
      <c r="V503" s="791"/>
      <c r="W503" s="791"/>
      <c r="X503" s="791"/>
      <c r="Y503" s="791"/>
      <c r="Z503" s="791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7">
        <v>4607091384352</v>
      </c>
      <c r="E504" s="788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9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5"/>
      <c r="R504" s="785"/>
      <c r="S504" s="785"/>
      <c r="T504" s="786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7">
        <v>4607091389654</v>
      </c>
      <c r="E505" s="788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8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5"/>
      <c r="R505" s="785"/>
      <c r="S505" s="785"/>
      <c r="T505" s="786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800"/>
      <c r="B506" s="791"/>
      <c r="C506" s="791"/>
      <c r="D506" s="791"/>
      <c r="E506" s="791"/>
      <c r="F506" s="791"/>
      <c r="G506" s="791"/>
      <c r="H506" s="791"/>
      <c r="I506" s="791"/>
      <c r="J506" s="791"/>
      <c r="K506" s="791"/>
      <c r="L506" s="791"/>
      <c r="M506" s="791"/>
      <c r="N506" s="791"/>
      <c r="O506" s="801"/>
      <c r="P506" s="796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1"/>
      <c r="B507" s="791"/>
      <c r="C507" s="791"/>
      <c r="D507" s="791"/>
      <c r="E507" s="791"/>
      <c r="F507" s="791"/>
      <c r="G507" s="791"/>
      <c r="H507" s="791"/>
      <c r="I507" s="791"/>
      <c r="J507" s="791"/>
      <c r="K507" s="791"/>
      <c r="L507" s="791"/>
      <c r="M507" s="791"/>
      <c r="N507" s="791"/>
      <c r="O507" s="801"/>
      <c r="P507" s="796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803" t="s">
        <v>102</v>
      </c>
      <c r="B508" s="791"/>
      <c r="C508" s="791"/>
      <c r="D508" s="791"/>
      <c r="E508" s="791"/>
      <c r="F508" s="791"/>
      <c r="G508" s="791"/>
      <c r="H508" s="791"/>
      <c r="I508" s="791"/>
      <c r="J508" s="791"/>
      <c r="K508" s="791"/>
      <c r="L508" s="791"/>
      <c r="M508" s="791"/>
      <c r="N508" s="791"/>
      <c r="O508" s="791"/>
      <c r="P508" s="791"/>
      <c r="Q508" s="791"/>
      <c r="R508" s="791"/>
      <c r="S508" s="791"/>
      <c r="T508" s="791"/>
      <c r="U508" s="791"/>
      <c r="V508" s="791"/>
      <c r="W508" s="791"/>
      <c r="X508" s="791"/>
      <c r="Y508" s="791"/>
      <c r="Z508" s="791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7">
        <v>4680115884335</v>
      </c>
      <c r="E509" s="788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8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5"/>
      <c r="R509" s="785"/>
      <c r="S509" s="785"/>
      <c r="T509" s="786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7">
        <v>4680115884113</v>
      </c>
      <c r="E510" s="788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8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5"/>
      <c r="R510" s="785"/>
      <c r="S510" s="785"/>
      <c r="T510" s="786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800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801"/>
      <c r="P511" s="796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1"/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801"/>
      <c r="P512" s="796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795" t="s">
        <v>812</v>
      </c>
      <c r="B513" s="791"/>
      <c r="C513" s="791"/>
      <c r="D513" s="791"/>
      <c r="E513" s="791"/>
      <c r="F513" s="791"/>
      <c r="G513" s="791"/>
      <c r="H513" s="791"/>
      <c r="I513" s="791"/>
      <c r="J513" s="791"/>
      <c r="K513" s="791"/>
      <c r="L513" s="791"/>
      <c r="M513" s="791"/>
      <c r="N513" s="791"/>
      <c r="O513" s="791"/>
      <c r="P513" s="791"/>
      <c r="Q513" s="791"/>
      <c r="R513" s="791"/>
      <c r="S513" s="791"/>
      <c r="T513" s="791"/>
      <c r="U513" s="791"/>
      <c r="V513" s="791"/>
      <c r="W513" s="791"/>
      <c r="X513" s="791"/>
      <c r="Y513" s="791"/>
      <c r="Z513" s="791"/>
      <c r="AA513" s="772"/>
      <c r="AB513" s="772"/>
      <c r="AC513" s="772"/>
    </row>
    <row r="514" spans="1:68" ht="14.25" hidden="1" customHeight="1" x14ac:dyDescent="0.25">
      <c r="A514" s="803" t="s">
        <v>168</v>
      </c>
      <c r="B514" s="791"/>
      <c r="C514" s="791"/>
      <c r="D514" s="791"/>
      <c r="E514" s="791"/>
      <c r="F514" s="791"/>
      <c r="G514" s="791"/>
      <c r="H514" s="791"/>
      <c r="I514" s="791"/>
      <c r="J514" s="791"/>
      <c r="K514" s="791"/>
      <c r="L514" s="791"/>
      <c r="M514" s="791"/>
      <c r="N514" s="791"/>
      <c r="O514" s="791"/>
      <c r="P514" s="791"/>
      <c r="Q514" s="791"/>
      <c r="R514" s="791"/>
      <c r="S514" s="791"/>
      <c r="T514" s="791"/>
      <c r="U514" s="791"/>
      <c r="V514" s="791"/>
      <c r="W514" s="791"/>
      <c r="X514" s="791"/>
      <c r="Y514" s="791"/>
      <c r="Z514" s="791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7">
        <v>4607091389364</v>
      </c>
      <c r="E515" s="788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8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5"/>
      <c r="R515" s="785"/>
      <c r="S515" s="785"/>
      <c r="T515" s="786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800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801"/>
      <c r="P516" s="796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1"/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801"/>
      <c r="P517" s="796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803" t="s">
        <v>64</v>
      </c>
      <c r="B518" s="791"/>
      <c r="C518" s="791"/>
      <c r="D518" s="791"/>
      <c r="E518" s="791"/>
      <c r="F518" s="791"/>
      <c r="G518" s="791"/>
      <c r="H518" s="791"/>
      <c r="I518" s="791"/>
      <c r="J518" s="791"/>
      <c r="K518" s="791"/>
      <c r="L518" s="791"/>
      <c r="M518" s="791"/>
      <c r="N518" s="791"/>
      <c r="O518" s="791"/>
      <c r="P518" s="791"/>
      <c r="Q518" s="791"/>
      <c r="R518" s="791"/>
      <c r="S518" s="791"/>
      <c r="T518" s="791"/>
      <c r="U518" s="791"/>
      <c r="V518" s="791"/>
      <c r="W518" s="791"/>
      <c r="X518" s="791"/>
      <c r="Y518" s="791"/>
      <c r="Z518" s="791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7">
        <v>4680115886094</v>
      </c>
      <c r="E519" s="788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35" t="s">
        <v>818</v>
      </c>
      <c r="Q519" s="785"/>
      <c r="R519" s="785"/>
      <c r="S519" s="785"/>
      <c r="T519" s="786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7">
        <v>4607091389425</v>
      </c>
      <c r="E520" s="788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5"/>
      <c r="R520" s="785"/>
      <c r="S520" s="785"/>
      <c r="T520" s="786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7">
        <v>4680115880771</v>
      </c>
      <c r="E521" s="788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44" t="s">
        <v>825</v>
      </c>
      <c r="Q521" s="785"/>
      <c r="R521" s="785"/>
      <c r="S521" s="785"/>
      <c r="T521" s="786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7">
        <v>4607091389500</v>
      </c>
      <c r="E522" s="788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5"/>
      <c r="R522" s="785"/>
      <c r="S522" s="785"/>
      <c r="T522" s="786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7">
        <v>4607091389500</v>
      </c>
      <c r="E523" s="788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0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5"/>
      <c r="R523" s="785"/>
      <c r="S523" s="785"/>
      <c r="T523" s="786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800"/>
      <c r="B524" s="791"/>
      <c r="C524" s="791"/>
      <c r="D524" s="791"/>
      <c r="E524" s="791"/>
      <c r="F524" s="791"/>
      <c r="G524" s="791"/>
      <c r="H524" s="791"/>
      <c r="I524" s="791"/>
      <c r="J524" s="791"/>
      <c r="K524" s="791"/>
      <c r="L524" s="791"/>
      <c r="M524" s="791"/>
      <c r="N524" s="791"/>
      <c r="O524" s="801"/>
      <c r="P524" s="796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1"/>
      <c r="B525" s="791"/>
      <c r="C525" s="791"/>
      <c r="D525" s="791"/>
      <c r="E525" s="791"/>
      <c r="F525" s="791"/>
      <c r="G525" s="791"/>
      <c r="H525" s="791"/>
      <c r="I525" s="791"/>
      <c r="J525" s="791"/>
      <c r="K525" s="791"/>
      <c r="L525" s="791"/>
      <c r="M525" s="791"/>
      <c r="N525" s="791"/>
      <c r="O525" s="801"/>
      <c r="P525" s="796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803" t="s">
        <v>830</v>
      </c>
      <c r="B526" s="791"/>
      <c r="C526" s="791"/>
      <c r="D526" s="791"/>
      <c r="E526" s="791"/>
      <c r="F526" s="791"/>
      <c r="G526" s="791"/>
      <c r="H526" s="791"/>
      <c r="I526" s="791"/>
      <c r="J526" s="791"/>
      <c r="K526" s="791"/>
      <c r="L526" s="791"/>
      <c r="M526" s="791"/>
      <c r="N526" s="791"/>
      <c r="O526" s="791"/>
      <c r="P526" s="791"/>
      <c r="Q526" s="791"/>
      <c r="R526" s="791"/>
      <c r="S526" s="791"/>
      <c r="T526" s="791"/>
      <c r="U526" s="791"/>
      <c r="V526" s="791"/>
      <c r="W526" s="791"/>
      <c r="X526" s="791"/>
      <c r="Y526" s="791"/>
      <c r="Z526" s="791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7">
        <v>4680115884564</v>
      </c>
      <c r="E527" s="788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11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5"/>
      <c r="R527" s="785"/>
      <c r="S527" s="785"/>
      <c r="T527" s="786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0"/>
      <c r="B528" s="791"/>
      <c r="C528" s="791"/>
      <c r="D528" s="791"/>
      <c r="E528" s="791"/>
      <c r="F528" s="791"/>
      <c r="G528" s="791"/>
      <c r="H528" s="791"/>
      <c r="I528" s="791"/>
      <c r="J528" s="791"/>
      <c r="K528" s="791"/>
      <c r="L528" s="791"/>
      <c r="M528" s="791"/>
      <c r="N528" s="791"/>
      <c r="O528" s="801"/>
      <c r="P528" s="796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1"/>
      <c r="B529" s="791"/>
      <c r="C529" s="791"/>
      <c r="D529" s="791"/>
      <c r="E529" s="791"/>
      <c r="F529" s="791"/>
      <c r="G529" s="791"/>
      <c r="H529" s="791"/>
      <c r="I529" s="791"/>
      <c r="J529" s="791"/>
      <c r="K529" s="791"/>
      <c r="L529" s="791"/>
      <c r="M529" s="791"/>
      <c r="N529" s="791"/>
      <c r="O529" s="801"/>
      <c r="P529" s="796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795" t="s">
        <v>834</v>
      </c>
      <c r="B530" s="791"/>
      <c r="C530" s="791"/>
      <c r="D530" s="791"/>
      <c r="E530" s="791"/>
      <c r="F530" s="791"/>
      <c r="G530" s="791"/>
      <c r="H530" s="791"/>
      <c r="I530" s="791"/>
      <c r="J530" s="791"/>
      <c r="K530" s="791"/>
      <c r="L530" s="791"/>
      <c r="M530" s="791"/>
      <c r="N530" s="791"/>
      <c r="O530" s="791"/>
      <c r="P530" s="791"/>
      <c r="Q530" s="791"/>
      <c r="R530" s="791"/>
      <c r="S530" s="791"/>
      <c r="T530" s="791"/>
      <c r="U530" s="791"/>
      <c r="V530" s="791"/>
      <c r="W530" s="791"/>
      <c r="X530" s="791"/>
      <c r="Y530" s="791"/>
      <c r="Z530" s="791"/>
      <c r="AA530" s="772"/>
      <c r="AB530" s="772"/>
      <c r="AC530" s="772"/>
    </row>
    <row r="531" spans="1:68" ht="14.25" hidden="1" customHeight="1" x14ac:dyDescent="0.25">
      <c r="A531" s="803" t="s">
        <v>64</v>
      </c>
      <c r="B531" s="791"/>
      <c r="C531" s="791"/>
      <c r="D531" s="791"/>
      <c r="E531" s="791"/>
      <c r="F531" s="791"/>
      <c r="G531" s="791"/>
      <c r="H531" s="791"/>
      <c r="I531" s="791"/>
      <c r="J531" s="791"/>
      <c r="K531" s="791"/>
      <c r="L531" s="791"/>
      <c r="M531" s="791"/>
      <c r="N531" s="791"/>
      <c r="O531" s="791"/>
      <c r="P531" s="791"/>
      <c r="Q531" s="791"/>
      <c r="R531" s="791"/>
      <c r="S531" s="791"/>
      <c r="T531" s="791"/>
      <c r="U531" s="791"/>
      <c r="V531" s="791"/>
      <c r="W531" s="791"/>
      <c r="X531" s="791"/>
      <c r="Y531" s="791"/>
      <c r="Z531" s="791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7">
        <v>4680115885189</v>
      </c>
      <c r="E532" s="788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5"/>
      <c r="R532" s="785"/>
      <c r="S532" s="785"/>
      <c r="T532" s="786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7">
        <v>4680115885172</v>
      </c>
      <c r="E533" s="788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5"/>
      <c r="R533" s="785"/>
      <c r="S533" s="785"/>
      <c r="T533" s="786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7">
        <v>4680115885110</v>
      </c>
      <c r="E534" s="788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860" t="s">
        <v>842</v>
      </c>
      <c r="Q534" s="785"/>
      <c r="R534" s="785"/>
      <c r="S534" s="785"/>
      <c r="T534" s="786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7">
        <v>4680115885110</v>
      </c>
      <c r="E535" s="788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5"/>
      <c r="R535" s="785"/>
      <c r="S535" s="785"/>
      <c r="T535" s="786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7">
        <v>4680115885219</v>
      </c>
      <c r="E536" s="788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84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5"/>
      <c r="R536" s="785"/>
      <c r="S536" s="785"/>
      <c r="T536" s="786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7">
        <v>4680115885219</v>
      </c>
      <c r="E537" s="788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1151" t="s">
        <v>849</v>
      </c>
      <c r="Q537" s="785"/>
      <c r="R537" s="785"/>
      <c r="S537" s="785"/>
      <c r="T537" s="786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800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801"/>
      <c r="P538" s="796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1"/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801"/>
      <c r="P539" s="796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5" t="s">
        <v>850</v>
      </c>
      <c r="B540" s="791"/>
      <c r="C540" s="791"/>
      <c r="D540" s="791"/>
      <c r="E540" s="791"/>
      <c r="F540" s="791"/>
      <c r="G540" s="791"/>
      <c r="H540" s="791"/>
      <c r="I540" s="791"/>
      <c r="J540" s="791"/>
      <c r="K540" s="791"/>
      <c r="L540" s="791"/>
      <c r="M540" s="791"/>
      <c r="N540" s="791"/>
      <c r="O540" s="791"/>
      <c r="P540" s="791"/>
      <c r="Q540" s="791"/>
      <c r="R540" s="791"/>
      <c r="S540" s="791"/>
      <c r="T540" s="791"/>
      <c r="U540" s="791"/>
      <c r="V540" s="791"/>
      <c r="W540" s="791"/>
      <c r="X540" s="791"/>
      <c r="Y540" s="791"/>
      <c r="Z540" s="791"/>
      <c r="AA540" s="772"/>
      <c r="AB540" s="772"/>
      <c r="AC540" s="772"/>
    </row>
    <row r="541" spans="1:68" ht="14.25" hidden="1" customHeight="1" x14ac:dyDescent="0.25">
      <c r="A541" s="803" t="s">
        <v>64</v>
      </c>
      <c r="B541" s="791"/>
      <c r="C541" s="791"/>
      <c r="D541" s="791"/>
      <c r="E541" s="791"/>
      <c r="F541" s="791"/>
      <c r="G541" s="791"/>
      <c r="H541" s="791"/>
      <c r="I541" s="791"/>
      <c r="J541" s="791"/>
      <c r="K541" s="791"/>
      <c r="L541" s="791"/>
      <c r="M541" s="791"/>
      <c r="N541" s="791"/>
      <c r="O541" s="791"/>
      <c r="P541" s="791"/>
      <c r="Q541" s="791"/>
      <c r="R541" s="791"/>
      <c r="S541" s="791"/>
      <c r="T541" s="791"/>
      <c r="U541" s="791"/>
      <c r="V541" s="791"/>
      <c r="W541" s="791"/>
      <c r="X541" s="791"/>
      <c r="Y541" s="791"/>
      <c r="Z541" s="791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7">
        <v>4680115885103</v>
      </c>
      <c r="E542" s="788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11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5"/>
      <c r="R542" s="785"/>
      <c r="S542" s="785"/>
      <c r="T542" s="786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1"/>
      <c r="C543" s="791"/>
      <c r="D543" s="791"/>
      <c r="E543" s="791"/>
      <c r="F543" s="791"/>
      <c r="G543" s="791"/>
      <c r="H543" s="791"/>
      <c r="I543" s="791"/>
      <c r="J543" s="791"/>
      <c r="K543" s="791"/>
      <c r="L543" s="791"/>
      <c r="M543" s="791"/>
      <c r="N543" s="791"/>
      <c r="O543" s="801"/>
      <c r="P543" s="796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1"/>
      <c r="B544" s="791"/>
      <c r="C544" s="791"/>
      <c r="D544" s="791"/>
      <c r="E544" s="791"/>
      <c r="F544" s="791"/>
      <c r="G544" s="791"/>
      <c r="H544" s="791"/>
      <c r="I544" s="791"/>
      <c r="J544" s="791"/>
      <c r="K544" s="791"/>
      <c r="L544" s="791"/>
      <c r="M544" s="791"/>
      <c r="N544" s="791"/>
      <c r="O544" s="801"/>
      <c r="P544" s="796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793" t="s">
        <v>854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48"/>
      <c r="AB545" s="48"/>
      <c r="AC545" s="48"/>
    </row>
    <row r="546" spans="1:68" ht="16.5" hidden="1" customHeight="1" x14ac:dyDescent="0.25">
      <c r="A546" s="795" t="s">
        <v>854</v>
      </c>
      <c r="B546" s="791"/>
      <c r="C546" s="791"/>
      <c r="D546" s="791"/>
      <c r="E546" s="791"/>
      <c r="F546" s="791"/>
      <c r="G546" s="791"/>
      <c r="H546" s="791"/>
      <c r="I546" s="791"/>
      <c r="J546" s="791"/>
      <c r="K546" s="791"/>
      <c r="L546" s="791"/>
      <c r="M546" s="791"/>
      <c r="N546" s="791"/>
      <c r="O546" s="791"/>
      <c r="P546" s="791"/>
      <c r="Q546" s="791"/>
      <c r="R546" s="791"/>
      <c r="S546" s="791"/>
      <c r="T546" s="791"/>
      <c r="U546" s="791"/>
      <c r="V546" s="791"/>
      <c r="W546" s="791"/>
      <c r="X546" s="791"/>
      <c r="Y546" s="791"/>
      <c r="Z546" s="791"/>
      <c r="AA546" s="772"/>
      <c r="AB546" s="772"/>
      <c r="AC546" s="772"/>
    </row>
    <row r="547" spans="1:68" ht="14.25" hidden="1" customHeight="1" x14ac:dyDescent="0.25">
      <c r="A547" s="803" t="s">
        <v>113</v>
      </c>
      <c r="B547" s="791"/>
      <c r="C547" s="791"/>
      <c r="D547" s="791"/>
      <c r="E547" s="791"/>
      <c r="F547" s="791"/>
      <c r="G547" s="791"/>
      <c r="H547" s="791"/>
      <c r="I547" s="791"/>
      <c r="J547" s="791"/>
      <c r="K547" s="791"/>
      <c r="L547" s="791"/>
      <c r="M547" s="791"/>
      <c r="N547" s="791"/>
      <c r="O547" s="791"/>
      <c r="P547" s="791"/>
      <c r="Q547" s="791"/>
      <c r="R547" s="791"/>
      <c r="S547" s="791"/>
      <c r="T547" s="791"/>
      <c r="U547" s="791"/>
      <c r="V547" s="791"/>
      <c r="W547" s="791"/>
      <c r="X547" s="791"/>
      <c r="Y547" s="791"/>
      <c r="Z547" s="791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7">
        <v>4607091389067</v>
      </c>
      <c r="E548" s="788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5"/>
      <c r="R548" s="785"/>
      <c r="S548" s="785"/>
      <c r="T548" s="786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7">
        <v>4680115885271</v>
      </c>
      <c r="E549" s="788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5"/>
      <c r="R549" s="785"/>
      <c r="S549" s="785"/>
      <c r="T549" s="786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7">
        <v>4680115884502</v>
      </c>
      <c r="E550" s="788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5"/>
      <c r="R550" s="785"/>
      <c r="S550" s="785"/>
      <c r="T550" s="786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863</v>
      </c>
      <c r="B551" s="54" t="s">
        <v>864</v>
      </c>
      <c r="C551" s="31">
        <v>4301011771</v>
      </c>
      <c r="D551" s="787">
        <v>4607091389104</v>
      </c>
      <c r="E551" s="788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9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5"/>
      <c r="R551" s="785"/>
      <c r="S551" s="785"/>
      <c r="T551" s="786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7">
        <v>4680115884519</v>
      </c>
      <c r="E552" s="788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5"/>
      <c r="R552" s="785"/>
      <c r="S552" s="785"/>
      <c r="T552" s="786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869</v>
      </c>
      <c r="B553" s="54" t="s">
        <v>870</v>
      </c>
      <c r="C553" s="31">
        <v>4301011376</v>
      </c>
      <c r="D553" s="787">
        <v>4680115885226</v>
      </c>
      <c r="E553" s="788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5"/>
      <c r="R553" s="785"/>
      <c r="S553" s="785"/>
      <c r="T553" s="786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7">
        <v>4680115880603</v>
      </c>
      <c r="E554" s="788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5"/>
      <c r="R554" s="785"/>
      <c r="S554" s="785"/>
      <c r="T554" s="786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7">
        <v>4680115880603</v>
      </c>
      <c r="E555" s="788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5"/>
      <c r="R555" s="785"/>
      <c r="S555" s="785"/>
      <c r="T555" s="786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7">
        <v>4680115882782</v>
      </c>
      <c r="E556" s="788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5"/>
      <c r="R556" s="785"/>
      <c r="S556" s="785"/>
      <c r="T556" s="786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7">
        <v>4680115885479</v>
      </c>
      <c r="E557" s="788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909" t="s">
        <v>879</v>
      </c>
      <c r="Q557" s="785"/>
      <c r="R557" s="785"/>
      <c r="S557" s="785"/>
      <c r="T557" s="786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7">
        <v>4607091389982</v>
      </c>
      <c r="E558" s="788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5"/>
      <c r="R558" s="785"/>
      <c r="S558" s="785"/>
      <c r="T558" s="786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7">
        <v>4607091389982</v>
      </c>
      <c r="E559" s="788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9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5"/>
      <c r="R559" s="785"/>
      <c r="S559" s="785"/>
      <c r="T559" s="786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7">
        <v>4680115886483</v>
      </c>
      <c r="E560" s="788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914" t="s">
        <v>885</v>
      </c>
      <c r="Q560" s="785"/>
      <c r="R560" s="785"/>
      <c r="S560" s="785"/>
      <c r="T560" s="786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7">
        <v>4680115886490</v>
      </c>
      <c r="E561" s="788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80" t="s">
        <v>888</v>
      </c>
      <c r="Q561" s="785"/>
      <c r="R561" s="785"/>
      <c r="S561" s="785"/>
      <c r="T561" s="786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7">
        <v>4680115886469</v>
      </c>
      <c r="E562" s="788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1212" t="s">
        <v>891</v>
      </c>
      <c r="Q562" s="785"/>
      <c r="R562" s="785"/>
      <c r="S562" s="785"/>
      <c r="T562" s="786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800"/>
      <c r="B563" s="791"/>
      <c r="C563" s="791"/>
      <c r="D563" s="791"/>
      <c r="E563" s="791"/>
      <c r="F563" s="791"/>
      <c r="G563" s="791"/>
      <c r="H563" s="791"/>
      <c r="I563" s="791"/>
      <c r="J563" s="791"/>
      <c r="K563" s="791"/>
      <c r="L563" s="791"/>
      <c r="M563" s="791"/>
      <c r="N563" s="791"/>
      <c r="O563" s="801"/>
      <c r="P563" s="796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1"/>
      <c r="B564" s="791"/>
      <c r="C564" s="791"/>
      <c r="D564" s="791"/>
      <c r="E564" s="791"/>
      <c r="F564" s="791"/>
      <c r="G564" s="791"/>
      <c r="H564" s="791"/>
      <c r="I564" s="791"/>
      <c r="J564" s="791"/>
      <c r="K564" s="791"/>
      <c r="L564" s="791"/>
      <c r="M564" s="791"/>
      <c r="N564" s="791"/>
      <c r="O564" s="801"/>
      <c r="P564" s="796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hidden="1" customHeight="1" x14ac:dyDescent="0.25">
      <c r="A565" s="803" t="s">
        <v>168</v>
      </c>
      <c r="B565" s="791"/>
      <c r="C565" s="791"/>
      <c r="D565" s="791"/>
      <c r="E565" s="791"/>
      <c r="F565" s="791"/>
      <c r="G565" s="791"/>
      <c r="H565" s="791"/>
      <c r="I565" s="791"/>
      <c r="J565" s="791"/>
      <c r="K565" s="791"/>
      <c r="L565" s="791"/>
      <c r="M565" s="791"/>
      <c r="N565" s="791"/>
      <c r="O565" s="791"/>
      <c r="P565" s="791"/>
      <c r="Q565" s="791"/>
      <c r="R565" s="791"/>
      <c r="S565" s="791"/>
      <c r="T565" s="791"/>
      <c r="U565" s="791"/>
      <c r="V565" s="791"/>
      <c r="W565" s="791"/>
      <c r="X565" s="791"/>
      <c r="Y565" s="791"/>
      <c r="Z565" s="791"/>
      <c r="AA565" s="773"/>
      <c r="AB565" s="773"/>
      <c r="AC565" s="773"/>
    </row>
    <row r="566" spans="1:68" ht="16.5" hidden="1" customHeight="1" x14ac:dyDescent="0.25">
      <c r="A566" s="54" t="s">
        <v>892</v>
      </c>
      <c r="B566" s="54" t="s">
        <v>893</v>
      </c>
      <c r="C566" s="31">
        <v>4301020222</v>
      </c>
      <c r="D566" s="787">
        <v>4607091388930</v>
      </c>
      <c r="E566" s="788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9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5"/>
      <c r="R566" s="785"/>
      <c r="S566" s="785"/>
      <c r="T566" s="786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7">
        <v>4680115880054</v>
      </c>
      <c r="E567" s="788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5"/>
      <c r="R567" s="785"/>
      <c r="S567" s="785"/>
      <c r="T567" s="786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7">
        <v>4680115880054</v>
      </c>
      <c r="E568" s="788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2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5"/>
      <c r="R568" s="785"/>
      <c r="S568" s="785"/>
      <c r="T568" s="786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800"/>
      <c r="B569" s="791"/>
      <c r="C569" s="791"/>
      <c r="D569" s="791"/>
      <c r="E569" s="791"/>
      <c r="F569" s="791"/>
      <c r="G569" s="791"/>
      <c r="H569" s="791"/>
      <c r="I569" s="791"/>
      <c r="J569" s="791"/>
      <c r="K569" s="791"/>
      <c r="L569" s="791"/>
      <c r="M569" s="791"/>
      <c r="N569" s="791"/>
      <c r="O569" s="801"/>
      <c r="P569" s="796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1"/>
      <c r="B570" s="791"/>
      <c r="C570" s="791"/>
      <c r="D570" s="791"/>
      <c r="E570" s="791"/>
      <c r="F570" s="791"/>
      <c r="G570" s="791"/>
      <c r="H570" s="791"/>
      <c r="I570" s="791"/>
      <c r="J570" s="791"/>
      <c r="K570" s="791"/>
      <c r="L570" s="791"/>
      <c r="M570" s="791"/>
      <c r="N570" s="791"/>
      <c r="O570" s="801"/>
      <c r="P570" s="796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hidden="1" customHeight="1" x14ac:dyDescent="0.25">
      <c r="A571" s="803" t="s">
        <v>64</v>
      </c>
      <c r="B571" s="791"/>
      <c r="C571" s="791"/>
      <c r="D571" s="791"/>
      <c r="E571" s="791"/>
      <c r="F571" s="791"/>
      <c r="G571" s="791"/>
      <c r="H571" s="791"/>
      <c r="I571" s="791"/>
      <c r="J571" s="791"/>
      <c r="K571" s="791"/>
      <c r="L571" s="791"/>
      <c r="M571" s="791"/>
      <c r="N571" s="791"/>
      <c r="O571" s="791"/>
      <c r="P571" s="791"/>
      <c r="Q571" s="791"/>
      <c r="R571" s="791"/>
      <c r="S571" s="791"/>
      <c r="T571" s="791"/>
      <c r="U571" s="791"/>
      <c r="V571" s="791"/>
      <c r="W571" s="791"/>
      <c r="X571" s="791"/>
      <c r="Y571" s="791"/>
      <c r="Z571" s="791"/>
      <c r="AA571" s="773"/>
      <c r="AB571" s="773"/>
      <c r="AC571" s="773"/>
    </row>
    <row r="572" spans="1:68" ht="27" hidden="1" customHeight="1" x14ac:dyDescent="0.25">
      <c r="A572" s="54" t="s">
        <v>898</v>
      </c>
      <c r="B572" s="54" t="s">
        <v>899</v>
      </c>
      <c r="C572" s="31">
        <v>4301031252</v>
      </c>
      <c r="D572" s="787">
        <v>4680115883116</v>
      </c>
      <c r="E572" s="788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5"/>
      <c r="R572" s="785"/>
      <c r="S572" s="785"/>
      <c r="T572" s="786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hidden="1" customHeight="1" x14ac:dyDescent="0.25">
      <c r="A573" s="54" t="s">
        <v>901</v>
      </c>
      <c r="B573" s="54" t="s">
        <v>902</v>
      </c>
      <c r="C573" s="31">
        <v>4301031248</v>
      </c>
      <c r="D573" s="787">
        <v>4680115883093</v>
      </c>
      <c r="E573" s="788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5"/>
      <c r="R573" s="785"/>
      <c r="S573" s="785"/>
      <c r="T573" s="786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7">
        <v>4680115883109</v>
      </c>
      <c r="E574" s="788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5"/>
      <c r="R574" s="785"/>
      <c r="S574" s="785"/>
      <c r="T574" s="786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7">
        <v>4680115882072</v>
      </c>
      <c r="E575" s="788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9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5"/>
      <c r="R575" s="785"/>
      <c r="S575" s="785"/>
      <c r="T575" s="786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7">
        <v>4680115882072</v>
      </c>
      <c r="E576" s="788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8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5"/>
      <c r="R576" s="785"/>
      <c r="S576" s="785"/>
      <c r="T576" s="786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7">
        <v>4680115882102</v>
      </c>
      <c r="E577" s="788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5"/>
      <c r="R577" s="785"/>
      <c r="S577" s="785"/>
      <c r="T577" s="786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7">
        <v>4680115882102</v>
      </c>
      <c r="E578" s="788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90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5"/>
      <c r="R578" s="785"/>
      <c r="S578" s="785"/>
      <c r="T578" s="786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7">
        <v>4680115882096</v>
      </c>
      <c r="E579" s="788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9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5"/>
      <c r="R579" s="785"/>
      <c r="S579" s="785"/>
      <c r="T579" s="786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7">
        <v>4680115882096</v>
      </c>
      <c r="E580" s="788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93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5"/>
      <c r="R580" s="785"/>
      <c r="S580" s="785"/>
      <c r="T580" s="786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idden="1" x14ac:dyDescent="0.2">
      <c r="A581" s="800"/>
      <c r="B581" s="791"/>
      <c r="C581" s="791"/>
      <c r="D581" s="791"/>
      <c r="E581" s="791"/>
      <c r="F581" s="791"/>
      <c r="G581" s="791"/>
      <c r="H581" s="791"/>
      <c r="I581" s="791"/>
      <c r="J581" s="791"/>
      <c r="K581" s="791"/>
      <c r="L581" s="791"/>
      <c r="M581" s="791"/>
      <c r="N581" s="791"/>
      <c r="O581" s="801"/>
      <c r="P581" s="796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1"/>
      <c r="B582" s="791"/>
      <c r="C582" s="791"/>
      <c r="D582" s="791"/>
      <c r="E582" s="791"/>
      <c r="F582" s="791"/>
      <c r="G582" s="791"/>
      <c r="H582" s="791"/>
      <c r="I582" s="791"/>
      <c r="J582" s="791"/>
      <c r="K582" s="791"/>
      <c r="L582" s="791"/>
      <c r="M582" s="791"/>
      <c r="N582" s="791"/>
      <c r="O582" s="801"/>
      <c r="P582" s="796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hidden="1" customHeight="1" x14ac:dyDescent="0.25">
      <c r="A583" s="803" t="s">
        <v>73</v>
      </c>
      <c r="B583" s="791"/>
      <c r="C583" s="791"/>
      <c r="D583" s="791"/>
      <c r="E583" s="791"/>
      <c r="F583" s="791"/>
      <c r="G583" s="791"/>
      <c r="H583" s="791"/>
      <c r="I583" s="791"/>
      <c r="J583" s="791"/>
      <c r="K583" s="791"/>
      <c r="L583" s="791"/>
      <c r="M583" s="791"/>
      <c r="N583" s="791"/>
      <c r="O583" s="791"/>
      <c r="P583" s="791"/>
      <c r="Q583" s="791"/>
      <c r="R583" s="791"/>
      <c r="S583" s="791"/>
      <c r="T583" s="791"/>
      <c r="U583" s="791"/>
      <c r="V583" s="791"/>
      <c r="W583" s="791"/>
      <c r="X583" s="791"/>
      <c r="Y583" s="791"/>
      <c r="Z583" s="791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7">
        <v>4607091383409</v>
      </c>
      <c r="E584" s="788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5"/>
      <c r="R584" s="785"/>
      <c r="S584" s="785"/>
      <c r="T584" s="786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7">
        <v>4607091383416</v>
      </c>
      <c r="E585" s="788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10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5"/>
      <c r="R585" s="785"/>
      <c r="S585" s="785"/>
      <c r="T585" s="786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7">
        <v>4680115883536</v>
      </c>
      <c r="E586" s="788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5"/>
      <c r="R586" s="785"/>
      <c r="S586" s="785"/>
      <c r="T586" s="786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800"/>
      <c r="B587" s="791"/>
      <c r="C587" s="791"/>
      <c r="D587" s="791"/>
      <c r="E587" s="791"/>
      <c r="F587" s="791"/>
      <c r="G587" s="791"/>
      <c r="H587" s="791"/>
      <c r="I587" s="791"/>
      <c r="J587" s="791"/>
      <c r="K587" s="791"/>
      <c r="L587" s="791"/>
      <c r="M587" s="791"/>
      <c r="N587" s="791"/>
      <c r="O587" s="801"/>
      <c r="P587" s="796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1"/>
      <c r="B588" s="791"/>
      <c r="C588" s="791"/>
      <c r="D588" s="791"/>
      <c r="E588" s="791"/>
      <c r="F588" s="791"/>
      <c r="G588" s="791"/>
      <c r="H588" s="791"/>
      <c r="I588" s="791"/>
      <c r="J588" s="791"/>
      <c r="K588" s="791"/>
      <c r="L588" s="791"/>
      <c r="M588" s="791"/>
      <c r="N588" s="791"/>
      <c r="O588" s="801"/>
      <c r="P588" s="796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803" t="s">
        <v>210</v>
      </c>
      <c r="B589" s="791"/>
      <c r="C589" s="791"/>
      <c r="D589" s="791"/>
      <c r="E589" s="791"/>
      <c r="F589" s="791"/>
      <c r="G589" s="791"/>
      <c r="H589" s="791"/>
      <c r="I589" s="791"/>
      <c r="J589" s="791"/>
      <c r="K589" s="791"/>
      <c r="L589" s="791"/>
      <c r="M589" s="791"/>
      <c r="N589" s="791"/>
      <c r="O589" s="791"/>
      <c r="P589" s="791"/>
      <c r="Q589" s="791"/>
      <c r="R589" s="791"/>
      <c r="S589" s="791"/>
      <c r="T589" s="791"/>
      <c r="U589" s="791"/>
      <c r="V589" s="791"/>
      <c r="W589" s="791"/>
      <c r="X589" s="791"/>
      <c r="Y589" s="791"/>
      <c r="Z589" s="791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7">
        <v>4680115885035</v>
      </c>
      <c r="E590" s="788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10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5"/>
      <c r="R590" s="785"/>
      <c r="S590" s="785"/>
      <c r="T590" s="786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7">
        <v>4680115885936</v>
      </c>
      <c r="E591" s="788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62" t="s">
        <v>933</v>
      </c>
      <c r="Q591" s="785"/>
      <c r="R591" s="785"/>
      <c r="S591" s="785"/>
      <c r="T591" s="786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0"/>
      <c r="B592" s="791"/>
      <c r="C592" s="791"/>
      <c r="D592" s="791"/>
      <c r="E592" s="791"/>
      <c r="F592" s="791"/>
      <c r="G592" s="791"/>
      <c r="H592" s="791"/>
      <c r="I592" s="791"/>
      <c r="J592" s="791"/>
      <c r="K592" s="791"/>
      <c r="L592" s="791"/>
      <c r="M592" s="791"/>
      <c r="N592" s="791"/>
      <c r="O592" s="801"/>
      <c r="P592" s="796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1"/>
      <c r="B593" s="791"/>
      <c r="C593" s="791"/>
      <c r="D593" s="791"/>
      <c r="E593" s="791"/>
      <c r="F593" s="791"/>
      <c r="G593" s="791"/>
      <c r="H593" s="791"/>
      <c r="I593" s="791"/>
      <c r="J593" s="791"/>
      <c r="K593" s="791"/>
      <c r="L593" s="791"/>
      <c r="M593" s="791"/>
      <c r="N593" s="791"/>
      <c r="O593" s="801"/>
      <c r="P593" s="796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793" t="s">
        <v>934</v>
      </c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794"/>
      <c r="P594" s="794"/>
      <c r="Q594" s="794"/>
      <c r="R594" s="794"/>
      <c r="S594" s="794"/>
      <c r="T594" s="794"/>
      <c r="U594" s="794"/>
      <c r="V594" s="794"/>
      <c r="W594" s="794"/>
      <c r="X594" s="794"/>
      <c r="Y594" s="794"/>
      <c r="Z594" s="794"/>
      <c r="AA594" s="48"/>
      <c r="AB594" s="48"/>
      <c r="AC594" s="48"/>
    </row>
    <row r="595" spans="1:68" ht="16.5" hidden="1" customHeight="1" x14ac:dyDescent="0.25">
      <c r="A595" s="795" t="s">
        <v>934</v>
      </c>
      <c r="B595" s="791"/>
      <c r="C595" s="791"/>
      <c r="D595" s="791"/>
      <c r="E595" s="791"/>
      <c r="F595" s="791"/>
      <c r="G595" s="791"/>
      <c r="H595" s="791"/>
      <c r="I595" s="791"/>
      <c r="J595" s="791"/>
      <c r="K595" s="791"/>
      <c r="L595" s="791"/>
      <c r="M595" s="791"/>
      <c r="N595" s="791"/>
      <c r="O595" s="791"/>
      <c r="P595" s="791"/>
      <c r="Q595" s="791"/>
      <c r="R595" s="791"/>
      <c r="S595" s="791"/>
      <c r="T595" s="791"/>
      <c r="U595" s="791"/>
      <c r="V595" s="791"/>
      <c r="W595" s="791"/>
      <c r="X595" s="791"/>
      <c r="Y595" s="791"/>
      <c r="Z595" s="791"/>
      <c r="AA595" s="772"/>
      <c r="AB595" s="772"/>
      <c r="AC595" s="772"/>
    </row>
    <row r="596" spans="1:68" ht="14.25" hidden="1" customHeight="1" x14ac:dyDescent="0.25">
      <c r="A596" s="803" t="s">
        <v>64</v>
      </c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1"/>
      <c r="P596" s="791"/>
      <c r="Q596" s="791"/>
      <c r="R596" s="791"/>
      <c r="S596" s="791"/>
      <c r="T596" s="791"/>
      <c r="U596" s="791"/>
      <c r="V596" s="791"/>
      <c r="W596" s="791"/>
      <c r="X596" s="791"/>
      <c r="Y596" s="791"/>
      <c r="Z596" s="791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7">
        <v>4680115885530</v>
      </c>
      <c r="E597" s="788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838" t="s">
        <v>937</v>
      </c>
      <c r="Q597" s="785"/>
      <c r="R597" s="785"/>
      <c r="S597" s="785"/>
      <c r="T597" s="786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0"/>
      <c r="B598" s="791"/>
      <c r="C598" s="791"/>
      <c r="D598" s="791"/>
      <c r="E598" s="791"/>
      <c r="F598" s="791"/>
      <c r="G598" s="791"/>
      <c r="H598" s="791"/>
      <c r="I598" s="791"/>
      <c r="J598" s="791"/>
      <c r="K598" s="791"/>
      <c r="L598" s="791"/>
      <c r="M598" s="791"/>
      <c r="N598" s="791"/>
      <c r="O598" s="801"/>
      <c r="P598" s="796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1"/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801"/>
      <c r="P599" s="796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793" t="s">
        <v>939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48"/>
      <c r="AB600" s="48"/>
      <c r="AC600" s="48"/>
    </row>
    <row r="601" spans="1:68" ht="16.5" hidden="1" customHeight="1" x14ac:dyDescent="0.25">
      <c r="A601" s="795" t="s">
        <v>939</v>
      </c>
      <c r="B601" s="791"/>
      <c r="C601" s="791"/>
      <c r="D601" s="791"/>
      <c r="E601" s="791"/>
      <c r="F601" s="791"/>
      <c r="G601" s="791"/>
      <c r="H601" s="791"/>
      <c r="I601" s="791"/>
      <c r="J601" s="791"/>
      <c r="K601" s="791"/>
      <c r="L601" s="791"/>
      <c r="M601" s="791"/>
      <c r="N601" s="791"/>
      <c r="O601" s="791"/>
      <c r="P601" s="791"/>
      <c r="Q601" s="791"/>
      <c r="R601" s="791"/>
      <c r="S601" s="791"/>
      <c r="T601" s="791"/>
      <c r="U601" s="791"/>
      <c r="V601" s="791"/>
      <c r="W601" s="791"/>
      <c r="X601" s="791"/>
      <c r="Y601" s="791"/>
      <c r="Z601" s="791"/>
      <c r="AA601" s="772"/>
      <c r="AB601" s="772"/>
      <c r="AC601" s="772"/>
    </row>
    <row r="602" spans="1:68" ht="14.25" hidden="1" customHeight="1" x14ac:dyDescent="0.25">
      <c r="A602" s="803" t="s">
        <v>113</v>
      </c>
      <c r="B602" s="791"/>
      <c r="C602" s="791"/>
      <c r="D602" s="791"/>
      <c r="E602" s="791"/>
      <c r="F602" s="791"/>
      <c r="G602" s="791"/>
      <c r="H602" s="791"/>
      <c r="I602" s="791"/>
      <c r="J602" s="791"/>
      <c r="K602" s="791"/>
      <c r="L602" s="791"/>
      <c r="M602" s="791"/>
      <c r="N602" s="791"/>
      <c r="O602" s="791"/>
      <c r="P602" s="791"/>
      <c r="Q602" s="791"/>
      <c r="R602" s="791"/>
      <c r="S602" s="791"/>
      <c r="T602" s="791"/>
      <c r="U602" s="791"/>
      <c r="V602" s="791"/>
      <c r="W602" s="791"/>
      <c r="X602" s="791"/>
      <c r="Y602" s="791"/>
      <c r="Z602" s="791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7">
        <v>4640242181011</v>
      </c>
      <c r="E603" s="788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904" t="s">
        <v>942</v>
      </c>
      <c r="Q603" s="785"/>
      <c r="R603" s="785"/>
      <c r="S603" s="785"/>
      <c r="T603" s="786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7">
        <v>4640242180441</v>
      </c>
      <c r="E604" s="788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07" t="s">
        <v>946</v>
      </c>
      <c r="Q604" s="785"/>
      <c r="R604" s="785"/>
      <c r="S604" s="785"/>
      <c r="T604" s="786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7">
        <v>4640242180564</v>
      </c>
      <c r="E605" s="788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966" t="s">
        <v>950</v>
      </c>
      <c r="Q605" s="785"/>
      <c r="R605" s="785"/>
      <c r="S605" s="785"/>
      <c r="T605" s="786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7">
        <v>4640242180922</v>
      </c>
      <c r="E606" s="788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1085" t="s">
        <v>954</v>
      </c>
      <c r="Q606" s="785"/>
      <c r="R606" s="785"/>
      <c r="S606" s="785"/>
      <c r="T606" s="786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7">
        <v>4640242181189</v>
      </c>
      <c r="E607" s="788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971" t="s">
        <v>958</v>
      </c>
      <c r="Q607" s="785"/>
      <c r="R607" s="785"/>
      <c r="S607" s="785"/>
      <c r="T607" s="786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7">
        <v>4640242180038</v>
      </c>
      <c r="E608" s="788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1054" t="s">
        <v>961</v>
      </c>
      <c r="Q608" s="785"/>
      <c r="R608" s="785"/>
      <c r="S608" s="785"/>
      <c r="T608" s="786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7">
        <v>4640242181172</v>
      </c>
      <c r="E609" s="788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64" t="s">
        <v>964</v>
      </c>
      <c r="Q609" s="785"/>
      <c r="R609" s="785"/>
      <c r="S609" s="785"/>
      <c r="T609" s="786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800"/>
      <c r="B610" s="791"/>
      <c r="C610" s="791"/>
      <c r="D610" s="791"/>
      <c r="E610" s="791"/>
      <c r="F610" s="791"/>
      <c r="G610" s="791"/>
      <c r="H610" s="791"/>
      <c r="I610" s="791"/>
      <c r="J610" s="791"/>
      <c r="K610" s="791"/>
      <c r="L610" s="791"/>
      <c r="M610" s="791"/>
      <c r="N610" s="791"/>
      <c r="O610" s="801"/>
      <c r="P610" s="796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1"/>
      <c r="B611" s="791"/>
      <c r="C611" s="791"/>
      <c r="D611" s="791"/>
      <c r="E611" s="791"/>
      <c r="F611" s="791"/>
      <c r="G611" s="791"/>
      <c r="H611" s="791"/>
      <c r="I611" s="791"/>
      <c r="J611" s="791"/>
      <c r="K611" s="791"/>
      <c r="L611" s="791"/>
      <c r="M611" s="791"/>
      <c r="N611" s="791"/>
      <c r="O611" s="801"/>
      <c r="P611" s="796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803" t="s">
        <v>168</v>
      </c>
      <c r="B612" s="791"/>
      <c r="C612" s="791"/>
      <c r="D612" s="791"/>
      <c r="E612" s="791"/>
      <c r="F612" s="791"/>
      <c r="G612" s="791"/>
      <c r="H612" s="791"/>
      <c r="I612" s="791"/>
      <c r="J612" s="791"/>
      <c r="K612" s="791"/>
      <c r="L612" s="791"/>
      <c r="M612" s="791"/>
      <c r="N612" s="791"/>
      <c r="O612" s="791"/>
      <c r="P612" s="791"/>
      <c r="Q612" s="791"/>
      <c r="R612" s="791"/>
      <c r="S612" s="791"/>
      <c r="T612" s="791"/>
      <c r="U612" s="791"/>
      <c r="V612" s="791"/>
      <c r="W612" s="791"/>
      <c r="X612" s="791"/>
      <c r="Y612" s="791"/>
      <c r="Z612" s="791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7">
        <v>4640242180519</v>
      </c>
      <c r="E613" s="788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1193" t="s">
        <v>967</v>
      </c>
      <c r="Q613" s="785"/>
      <c r="R613" s="785"/>
      <c r="S613" s="785"/>
      <c r="T613" s="786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7">
        <v>4640242180526</v>
      </c>
      <c r="E614" s="788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32" t="s">
        <v>971</v>
      </c>
      <c r="Q614" s="785"/>
      <c r="R614" s="785"/>
      <c r="S614" s="785"/>
      <c r="T614" s="786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7">
        <v>4640242180090</v>
      </c>
      <c r="E615" s="788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1220" t="s">
        <v>974</v>
      </c>
      <c r="Q615" s="785"/>
      <c r="R615" s="785"/>
      <c r="S615" s="785"/>
      <c r="T615" s="786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7">
        <v>4640242181363</v>
      </c>
      <c r="E616" s="788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1175" t="s">
        <v>978</v>
      </c>
      <c r="Q616" s="785"/>
      <c r="R616" s="785"/>
      <c r="S616" s="785"/>
      <c r="T616" s="786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0"/>
      <c r="B617" s="791"/>
      <c r="C617" s="791"/>
      <c r="D617" s="791"/>
      <c r="E617" s="791"/>
      <c r="F617" s="791"/>
      <c r="G617" s="791"/>
      <c r="H617" s="791"/>
      <c r="I617" s="791"/>
      <c r="J617" s="791"/>
      <c r="K617" s="791"/>
      <c r="L617" s="791"/>
      <c r="M617" s="791"/>
      <c r="N617" s="791"/>
      <c r="O617" s="801"/>
      <c r="P617" s="796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1"/>
      <c r="B618" s="791"/>
      <c r="C618" s="791"/>
      <c r="D618" s="791"/>
      <c r="E618" s="791"/>
      <c r="F618" s="791"/>
      <c r="G618" s="791"/>
      <c r="H618" s="791"/>
      <c r="I618" s="791"/>
      <c r="J618" s="791"/>
      <c r="K618" s="791"/>
      <c r="L618" s="791"/>
      <c r="M618" s="791"/>
      <c r="N618" s="791"/>
      <c r="O618" s="801"/>
      <c r="P618" s="796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803" t="s">
        <v>64</v>
      </c>
      <c r="B619" s="791"/>
      <c r="C619" s="791"/>
      <c r="D619" s="791"/>
      <c r="E619" s="791"/>
      <c r="F619" s="791"/>
      <c r="G619" s="791"/>
      <c r="H619" s="791"/>
      <c r="I619" s="791"/>
      <c r="J619" s="791"/>
      <c r="K619" s="791"/>
      <c r="L619" s="791"/>
      <c r="M619" s="791"/>
      <c r="N619" s="791"/>
      <c r="O619" s="791"/>
      <c r="P619" s="791"/>
      <c r="Q619" s="791"/>
      <c r="R619" s="791"/>
      <c r="S619" s="791"/>
      <c r="T619" s="791"/>
      <c r="U619" s="791"/>
      <c r="V619" s="791"/>
      <c r="W619" s="791"/>
      <c r="X619" s="791"/>
      <c r="Y619" s="791"/>
      <c r="Z619" s="791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7">
        <v>4640242180816</v>
      </c>
      <c r="E620" s="788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970" t="s">
        <v>981</v>
      </c>
      <c r="Q620" s="785"/>
      <c r="R620" s="785"/>
      <c r="S620" s="785"/>
      <c r="T620" s="786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7">
        <v>4640242180595</v>
      </c>
      <c r="E621" s="788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1190" t="s">
        <v>985</v>
      </c>
      <c r="Q621" s="785"/>
      <c r="R621" s="785"/>
      <c r="S621" s="785"/>
      <c r="T621" s="786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7">
        <v>4640242181615</v>
      </c>
      <c r="E622" s="788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63" t="s">
        <v>989</v>
      </c>
      <c r="Q622" s="785"/>
      <c r="R622" s="785"/>
      <c r="S622" s="785"/>
      <c r="T622" s="786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7">
        <v>4640242181639</v>
      </c>
      <c r="E623" s="788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1028" t="s">
        <v>993</v>
      </c>
      <c r="Q623" s="785"/>
      <c r="R623" s="785"/>
      <c r="S623" s="785"/>
      <c r="T623" s="786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7">
        <v>4640242181622</v>
      </c>
      <c r="E624" s="788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77" t="s">
        <v>997</v>
      </c>
      <c r="Q624" s="785"/>
      <c r="R624" s="785"/>
      <c r="S624" s="785"/>
      <c r="T624" s="786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7">
        <v>4640242180908</v>
      </c>
      <c r="E625" s="788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843" t="s">
        <v>1001</v>
      </c>
      <c r="Q625" s="785"/>
      <c r="R625" s="785"/>
      <c r="S625" s="785"/>
      <c r="T625" s="786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7">
        <v>4640242180489</v>
      </c>
      <c r="E626" s="788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7" t="s">
        <v>1004</v>
      </c>
      <c r="Q626" s="785"/>
      <c r="R626" s="785"/>
      <c r="S626" s="785"/>
      <c r="T626" s="786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800"/>
      <c r="B627" s="791"/>
      <c r="C627" s="791"/>
      <c r="D627" s="791"/>
      <c r="E627" s="791"/>
      <c r="F627" s="791"/>
      <c r="G627" s="791"/>
      <c r="H627" s="791"/>
      <c r="I627" s="791"/>
      <c r="J627" s="791"/>
      <c r="K627" s="791"/>
      <c r="L627" s="791"/>
      <c r="M627" s="791"/>
      <c r="N627" s="791"/>
      <c r="O627" s="801"/>
      <c r="P627" s="796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1"/>
      <c r="B628" s="791"/>
      <c r="C628" s="791"/>
      <c r="D628" s="791"/>
      <c r="E628" s="791"/>
      <c r="F628" s="791"/>
      <c r="G628" s="791"/>
      <c r="H628" s="791"/>
      <c r="I628" s="791"/>
      <c r="J628" s="791"/>
      <c r="K628" s="791"/>
      <c r="L628" s="791"/>
      <c r="M628" s="791"/>
      <c r="N628" s="791"/>
      <c r="O628" s="801"/>
      <c r="P628" s="796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803" t="s">
        <v>73</v>
      </c>
      <c r="B629" s="791"/>
      <c r="C629" s="791"/>
      <c r="D629" s="791"/>
      <c r="E629" s="791"/>
      <c r="F629" s="791"/>
      <c r="G629" s="791"/>
      <c r="H629" s="791"/>
      <c r="I629" s="791"/>
      <c r="J629" s="791"/>
      <c r="K629" s="791"/>
      <c r="L629" s="791"/>
      <c r="M629" s="791"/>
      <c r="N629" s="791"/>
      <c r="O629" s="791"/>
      <c r="P629" s="791"/>
      <c r="Q629" s="791"/>
      <c r="R629" s="791"/>
      <c r="S629" s="791"/>
      <c r="T629" s="791"/>
      <c r="U629" s="791"/>
      <c r="V629" s="791"/>
      <c r="W629" s="791"/>
      <c r="X629" s="791"/>
      <c r="Y629" s="791"/>
      <c r="Z629" s="791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7">
        <v>4640242180533</v>
      </c>
      <c r="E630" s="788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994" t="s">
        <v>1007</v>
      </c>
      <c r="Q630" s="785"/>
      <c r="R630" s="785"/>
      <c r="S630" s="785"/>
      <c r="T630" s="786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7">
        <v>4640242180533</v>
      </c>
      <c r="E631" s="788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954" t="s">
        <v>1010</v>
      </c>
      <c r="Q631" s="785"/>
      <c r="R631" s="785"/>
      <c r="S631" s="785"/>
      <c r="T631" s="786"/>
      <c r="U631" s="34"/>
      <c r="V631" s="34"/>
      <c r="W631" s="35" t="s">
        <v>69</v>
      </c>
      <c r="X631" s="777">
        <v>500</v>
      </c>
      <c r="Y631" s="778">
        <f t="shared" si="130"/>
        <v>507</v>
      </c>
      <c r="Z631" s="36">
        <f>IFERROR(IF(Y631=0,"",ROUNDUP(Y631/H631,0)*0.02175),"")</f>
        <v>1.4137499999999998</v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536.15384615384619</v>
      </c>
      <c r="BN631" s="64">
        <f t="shared" si="132"/>
        <v>543.66000000000008</v>
      </c>
      <c r="BO631" s="64">
        <f t="shared" si="133"/>
        <v>1.1446886446886446</v>
      </c>
      <c r="BP631" s="64">
        <f t="shared" si="134"/>
        <v>1.1607142857142856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7">
        <v>4640242180540</v>
      </c>
      <c r="E632" s="788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82" t="s">
        <v>1013</v>
      </c>
      <c r="Q632" s="785"/>
      <c r="R632" s="785"/>
      <c r="S632" s="785"/>
      <c r="T632" s="786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7">
        <v>4640242180540</v>
      </c>
      <c r="E633" s="788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926" t="s">
        <v>1016</v>
      </c>
      <c r="Q633" s="785"/>
      <c r="R633" s="785"/>
      <c r="S633" s="785"/>
      <c r="T633" s="786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7">
        <v>4640242181233</v>
      </c>
      <c r="E634" s="788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1149" t="s">
        <v>1019</v>
      </c>
      <c r="Q634" s="785"/>
      <c r="R634" s="785"/>
      <c r="S634" s="785"/>
      <c r="T634" s="786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7">
        <v>4640242181233</v>
      </c>
      <c r="E635" s="788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1153" t="s">
        <v>1021</v>
      </c>
      <c r="Q635" s="785"/>
      <c r="R635" s="785"/>
      <c r="S635" s="785"/>
      <c r="T635" s="786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7">
        <v>4640242181226</v>
      </c>
      <c r="E636" s="788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901" t="s">
        <v>1024</v>
      </c>
      <c r="Q636" s="785"/>
      <c r="R636" s="785"/>
      <c r="S636" s="785"/>
      <c r="T636" s="786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7">
        <v>4640242181226</v>
      </c>
      <c r="E637" s="788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1140" t="s">
        <v>1026</v>
      </c>
      <c r="Q637" s="785"/>
      <c r="R637" s="785"/>
      <c r="S637" s="785"/>
      <c r="T637" s="786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800"/>
      <c r="B638" s="791"/>
      <c r="C638" s="791"/>
      <c r="D638" s="791"/>
      <c r="E638" s="791"/>
      <c r="F638" s="791"/>
      <c r="G638" s="791"/>
      <c r="H638" s="791"/>
      <c r="I638" s="791"/>
      <c r="J638" s="791"/>
      <c r="K638" s="791"/>
      <c r="L638" s="791"/>
      <c r="M638" s="791"/>
      <c r="N638" s="791"/>
      <c r="O638" s="801"/>
      <c r="P638" s="796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64.102564102564102</v>
      </c>
      <c r="Y638" s="779">
        <f>IFERROR(Y630/H630,"0")+IFERROR(Y631/H631,"0")+IFERROR(Y632/H632,"0")+IFERROR(Y633/H633,"0")+IFERROR(Y634/H634,"0")+IFERROR(Y635/H635,"0")+IFERROR(Y636/H636,"0")+IFERROR(Y637/H637,"0")</f>
        <v>65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1.4137499999999998</v>
      </c>
      <c r="AA638" s="780"/>
      <c r="AB638" s="780"/>
      <c r="AC638" s="780"/>
    </row>
    <row r="639" spans="1:68" x14ac:dyDescent="0.2">
      <c r="A639" s="791"/>
      <c r="B639" s="791"/>
      <c r="C639" s="791"/>
      <c r="D639" s="791"/>
      <c r="E639" s="791"/>
      <c r="F639" s="791"/>
      <c r="G639" s="791"/>
      <c r="H639" s="791"/>
      <c r="I639" s="791"/>
      <c r="J639" s="791"/>
      <c r="K639" s="791"/>
      <c r="L639" s="791"/>
      <c r="M639" s="791"/>
      <c r="N639" s="791"/>
      <c r="O639" s="801"/>
      <c r="P639" s="796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500</v>
      </c>
      <c r="Y639" s="779">
        <f>IFERROR(SUM(Y630:Y637),"0")</f>
        <v>507</v>
      </c>
      <c r="Z639" s="37"/>
      <c r="AA639" s="780"/>
      <c r="AB639" s="780"/>
      <c r="AC639" s="780"/>
    </row>
    <row r="640" spans="1:68" ht="14.25" hidden="1" customHeight="1" x14ac:dyDescent="0.25">
      <c r="A640" s="803" t="s">
        <v>210</v>
      </c>
      <c r="B640" s="791"/>
      <c r="C640" s="791"/>
      <c r="D640" s="791"/>
      <c r="E640" s="791"/>
      <c r="F640" s="791"/>
      <c r="G640" s="791"/>
      <c r="H640" s="791"/>
      <c r="I640" s="791"/>
      <c r="J640" s="791"/>
      <c r="K640" s="791"/>
      <c r="L640" s="791"/>
      <c r="M640" s="791"/>
      <c r="N640" s="791"/>
      <c r="O640" s="791"/>
      <c r="P640" s="791"/>
      <c r="Q640" s="791"/>
      <c r="R640" s="791"/>
      <c r="S640" s="791"/>
      <c r="T640" s="791"/>
      <c r="U640" s="791"/>
      <c r="V640" s="791"/>
      <c r="W640" s="791"/>
      <c r="X640" s="791"/>
      <c r="Y640" s="791"/>
      <c r="Z640" s="791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7">
        <v>4640242180120</v>
      </c>
      <c r="E641" s="788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903" t="s">
        <v>1029</v>
      </c>
      <c r="Q641" s="785"/>
      <c r="R641" s="785"/>
      <c r="S641" s="785"/>
      <c r="T641" s="786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7">
        <v>4640242180120</v>
      </c>
      <c r="E642" s="788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847" t="s">
        <v>1032</v>
      </c>
      <c r="Q642" s="785"/>
      <c r="R642" s="785"/>
      <c r="S642" s="785"/>
      <c r="T642" s="786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7">
        <v>4640242180137</v>
      </c>
      <c r="E643" s="788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095" t="s">
        <v>1035</v>
      </c>
      <c r="Q643" s="785"/>
      <c r="R643" s="785"/>
      <c r="S643" s="785"/>
      <c r="T643" s="786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7">
        <v>4640242180137</v>
      </c>
      <c r="E644" s="788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02" t="s">
        <v>1038</v>
      </c>
      <c r="Q644" s="785"/>
      <c r="R644" s="785"/>
      <c r="S644" s="785"/>
      <c r="T644" s="786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800"/>
      <c r="B645" s="791"/>
      <c r="C645" s="791"/>
      <c r="D645" s="791"/>
      <c r="E645" s="791"/>
      <c r="F645" s="791"/>
      <c r="G645" s="791"/>
      <c r="H645" s="791"/>
      <c r="I645" s="791"/>
      <c r="J645" s="791"/>
      <c r="K645" s="791"/>
      <c r="L645" s="791"/>
      <c r="M645" s="791"/>
      <c r="N645" s="791"/>
      <c r="O645" s="801"/>
      <c r="P645" s="796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1"/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801"/>
      <c r="P646" s="796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795" t="s">
        <v>1039</v>
      </c>
      <c r="B647" s="791"/>
      <c r="C647" s="791"/>
      <c r="D647" s="791"/>
      <c r="E647" s="791"/>
      <c r="F647" s="791"/>
      <c r="G647" s="791"/>
      <c r="H647" s="791"/>
      <c r="I647" s="791"/>
      <c r="J647" s="791"/>
      <c r="K647" s="791"/>
      <c r="L647" s="791"/>
      <c r="M647" s="791"/>
      <c r="N647" s="791"/>
      <c r="O647" s="791"/>
      <c r="P647" s="791"/>
      <c r="Q647" s="791"/>
      <c r="R647" s="791"/>
      <c r="S647" s="791"/>
      <c r="T647" s="791"/>
      <c r="U647" s="791"/>
      <c r="V647" s="791"/>
      <c r="W647" s="791"/>
      <c r="X647" s="791"/>
      <c r="Y647" s="791"/>
      <c r="Z647" s="791"/>
      <c r="AA647" s="772"/>
      <c r="AB647" s="772"/>
      <c r="AC647" s="772"/>
    </row>
    <row r="648" spans="1:68" ht="14.25" hidden="1" customHeight="1" x14ac:dyDescent="0.25">
      <c r="A648" s="803" t="s">
        <v>113</v>
      </c>
      <c r="B648" s="791"/>
      <c r="C648" s="791"/>
      <c r="D648" s="791"/>
      <c r="E648" s="791"/>
      <c r="F648" s="791"/>
      <c r="G648" s="791"/>
      <c r="H648" s="791"/>
      <c r="I648" s="791"/>
      <c r="J648" s="791"/>
      <c r="K648" s="791"/>
      <c r="L648" s="791"/>
      <c r="M648" s="791"/>
      <c r="N648" s="791"/>
      <c r="O648" s="791"/>
      <c r="P648" s="791"/>
      <c r="Q648" s="791"/>
      <c r="R648" s="791"/>
      <c r="S648" s="791"/>
      <c r="T648" s="791"/>
      <c r="U648" s="791"/>
      <c r="V648" s="791"/>
      <c r="W648" s="791"/>
      <c r="X648" s="791"/>
      <c r="Y648" s="791"/>
      <c r="Z648" s="791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7">
        <v>4640242180045</v>
      </c>
      <c r="E649" s="788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65" t="s">
        <v>1042</v>
      </c>
      <c r="Q649" s="785"/>
      <c r="R649" s="785"/>
      <c r="S649" s="785"/>
      <c r="T649" s="786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7">
        <v>4640242180601</v>
      </c>
      <c r="E650" s="788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842" t="s">
        <v>1046</v>
      </c>
      <c r="Q650" s="785"/>
      <c r="R650" s="785"/>
      <c r="S650" s="785"/>
      <c r="T650" s="786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800"/>
      <c r="B651" s="791"/>
      <c r="C651" s="791"/>
      <c r="D651" s="791"/>
      <c r="E651" s="791"/>
      <c r="F651" s="791"/>
      <c r="G651" s="791"/>
      <c r="H651" s="791"/>
      <c r="I651" s="791"/>
      <c r="J651" s="791"/>
      <c r="K651" s="791"/>
      <c r="L651" s="791"/>
      <c r="M651" s="791"/>
      <c r="N651" s="791"/>
      <c r="O651" s="801"/>
      <c r="P651" s="796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1"/>
      <c r="B652" s="791"/>
      <c r="C652" s="791"/>
      <c r="D652" s="791"/>
      <c r="E652" s="791"/>
      <c r="F652" s="791"/>
      <c r="G652" s="791"/>
      <c r="H652" s="791"/>
      <c r="I652" s="791"/>
      <c r="J652" s="791"/>
      <c r="K652" s="791"/>
      <c r="L652" s="791"/>
      <c r="M652" s="791"/>
      <c r="N652" s="791"/>
      <c r="O652" s="801"/>
      <c r="P652" s="796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803" t="s">
        <v>168</v>
      </c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1"/>
      <c r="P653" s="791"/>
      <c r="Q653" s="791"/>
      <c r="R653" s="791"/>
      <c r="S653" s="791"/>
      <c r="T653" s="791"/>
      <c r="U653" s="791"/>
      <c r="V653" s="791"/>
      <c r="W653" s="791"/>
      <c r="X653" s="791"/>
      <c r="Y653" s="791"/>
      <c r="Z653" s="791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7">
        <v>4640242180090</v>
      </c>
      <c r="E654" s="788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877" t="s">
        <v>1050</v>
      </c>
      <c r="Q654" s="785"/>
      <c r="R654" s="785"/>
      <c r="S654" s="785"/>
      <c r="T654" s="786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0"/>
      <c r="B655" s="791"/>
      <c r="C655" s="791"/>
      <c r="D655" s="791"/>
      <c r="E655" s="791"/>
      <c r="F655" s="791"/>
      <c r="G655" s="791"/>
      <c r="H655" s="791"/>
      <c r="I655" s="791"/>
      <c r="J655" s="791"/>
      <c r="K655" s="791"/>
      <c r="L655" s="791"/>
      <c r="M655" s="791"/>
      <c r="N655" s="791"/>
      <c r="O655" s="801"/>
      <c r="P655" s="796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1"/>
      <c r="B656" s="791"/>
      <c r="C656" s="791"/>
      <c r="D656" s="791"/>
      <c r="E656" s="791"/>
      <c r="F656" s="791"/>
      <c r="G656" s="791"/>
      <c r="H656" s="791"/>
      <c r="I656" s="791"/>
      <c r="J656" s="791"/>
      <c r="K656" s="791"/>
      <c r="L656" s="791"/>
      <c r="M656" s="791"/>
      <c r="N656" s="791"/>
      <c r="O656" s="801"/>
      <c r="P656" s="796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803" t="s">
        <v>64</v>
      </c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1"/>
      <c r="P657" s="791"/>
      <c r="Q657" s="791"/>
      <c r="R657" s="791"/>
      <c r="S657" s="791"/>
      <c r="T657" s="791"/>
      <c r="U657" s="791"/>
      <c r="V657" s="791"/>
      <c r="W657" s="791"/>
      <c r="X657" s="791"/>
      <c r="Y657" s="791"/>
      <c r="Z657" s="791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7">
        <v>4640242180076</v>
      </c>
      <c r="E658" s="788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1100" t="s">
        <v>1054</v>
      </c>
      <c r="Q658" s="785"/>
      <c r="R658" s="785"/>
      <c r="S658" s="785"/>
      <c r="T658" s="786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0"/>
      <c r="B659" s="791"/>
      <c r="C659" s="791"/>
      <c r="D659" s="791"/>
      <c r="E659" s="791"/>
      <c r="F659" s="791"/>
      <c r="G659" s="791"/>
      <c r="H659" s="791"/>
      <c r="I659" s="791"/>
      <c r="J659" s="791"/>
      <c r="K659" s="791"/>
      <c r="L659" s="791"/>
      <c r="M659" s="791"/>
      <c r="N659" s="791"/>
      <c r="O659" s="801"/>
      <c r="P659" s="796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1"/>
      <c r="B660" s="791"/>
      <c r="C660" s="791"/>
      <c r="D660" s="791"/>
      <c r="E660" s="791"/>
      <c r="F660" s="791"/>
      <c r="G660" s="791"/>
      <c r="H660" s="791"/>
      <c r="I660" s="791"/>
      <c r="J660" s="791"/>
      <c r="K660" s="791"/>
      <c r="L660" s="791"/>
      <c r="M660" s="791"/>
      <c r="N660" s="791"/>
      <c r="O660" s="801"/>
      <c r="P660" s="796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803" t="s">
        <v>73</v>
      </c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1"/>
      <c r="P661" s="791"/>
      <c r="Q661" s="791"/>
      <c r="R661" s="791"/>
      <c r="S661" s="791"/>
      <c r="T661" s="791"/>
      <c r="U661" s="791"/>
      <c r="V661" s="791"/>
      <c r="W661" s="791"/>
      <c r="X661" s="791"/>
      <c r="Y661" s="791"/>
      <c r="Z661" s="791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7">
        <v>4640242180106</v>
      </c>
      <c r="E662" s="788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01" t="s">
        <v>1058</v>
      </c>
      <c r="Q662" s="785"/>
      <c r="R662" s="785"/>
      <c r="S662" s="785"/>
      <c r="T662" s="786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0"/>
      <c r="B663" s="791"/>
      <c r="C663" s="791"/>
      <c r="D663" s="791"/>
      <c r="E663" s="791"/>
      <c r="F663" s="791"/>
      <c r="G663" s="791"/>
      <c r="H663" s="791"/>
      <c r="I663" s="791"/>
      <c r="J663" s="791"/>
      <c r="K663" s="791"/>
      <c r="L663" s="791"/>
      <c r="M663" s="791"/>
      <c r="N663" s="791"/>
      <c r="O663" s="801"/>
      <c r="P663" s="796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1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801"/>
      <c r="P664" s="796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1210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1038"/>
      <c r="P665" s="947" t="s">
        <v>1060</v>
      </c>
      <c r="Q665" s="948"/>
      <c r="R665" s="948"/>
      <c r="S665" s="948"/>
      <c r="T665" s="948"/>
      <c r="U665" s="948"/>
      <c r="V665" s="810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6834.8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6867.6</v>
      </c>
      <c r="Z665" s="37"/>
      <c r="AA665" s="780"/>
      <c r="AB665" s="780"/>
      <c r="AC665" s="780"/>
    </row>
    <row r="666" spans="1:68" x14ac:dyDescent="0.2">
      <c r="A666" s="791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1038"/>
      <c r="P666" s="947" t="s">
        <v>1061</v>
      </c>
      <c r="Q666" s="948"/>
      <c r="R666" s="948"/>
      <c r="S666" s="948"/>
      <c r="T666" s="948"/>
      <c r="U666" s="948"/>
      <c r="V666" s="810"/>
      <c r="W666" s="37" t="s">
        <v>69</v>
      </c>
      <c r="X666" s="779">
        <f>IFERROR(SUM(BM22:BM662),"0")</f>
        <v>7307.0045281461826</v>
      </c>
      <c r="Y666" s="779">
        <f>IFERROR(SUM(BN22:BN662),"0")</f>
        <v>7341.7560000000003</v>
      </c>
      <c r="Z666" s="37"/>
      <c r="AA666" s="780"/>
      <c r="AB666" s="780"/>
      <c r="AC666" s="780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1038"/>
      <c r="P667" s="947" t="s">
        <v>1062</v>
      </c>
      <c r="Q667" s="948"/>
      <c r="R667" s="948"/>
      <c r="S667" s="948"/>
      <c r="T667" s="948"/>
      <c r="U667" s="948"/>
      <c r="V667" s="810"/>
      <c r="W667" s="37" t="s">
        <v>1063</v>
      </c>
      <c r="X667" s="38">
        <f>ROUNDUP(SUM(BO22:BO662),0)</f>
        <v>14</v>
      </c>
      <c r="Y667" s="38">
        <f>ROUNDUP(SUM(BP22:BP662),0)</f>
        <v>14</v>
      </c>
      <c r="Z667" s="37"/>
      <c r="AA667" s="780"/>
      <c r="AB667" s="780"/>
      <c r="AC667" s="780"/>
    </row>
    <row r="668" spans="1:68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1038"/>
      <c r="P668" s="947" t="s">
        <v>1064</v>
      </c>
      <c r="Q668" s="948"/>
      <c r="R668" s="948"/>
      <c r="S668" s="948"/>
      <c r="T668" s="948"/>
      <c r="U668" s="948"/>
      <c r="V668" s="810"/>
      <c r="W668" s="37" t="s">
        <v>69</v>
      </c>
      <c r="X668" s="779">
        <f>GrossWeightTotal+PalletQtyTotal*25</f>
        <v>7657.0045281461826</v>
      </c>
      <c r="Y668" s="779">
        <f>GrossWeightTotalR+PalletQtyTotalR*25</f>
        <v>7691.7560000000003</v>
      </c>
      <c r="Z668" s="37"/>
      <c r="AA668" s="780"/>
      <c r="AB668" s="780"/>
      <c r="AC668" s="780"/>
    </row>
    <row r="669" spans="1:68" x14ac:dyDescent="0.2">
      <c r="A669" s="791"/>
      <c r="B669" s="791"/>
      <c r="C669" s="791"/>
      <c r="D669" s="791"/>
      <c r="E669" s="791"/>
      <c r="F669" s="791"/>
      <c r="G669" s="791"/>
      <c r="H669" s="791"/>
      <c r="I669" s="791"/>
      <c r="J669" s="791"/>
      <c r="K669" s="791"/>
      <c r="L669" s="791"/>
      <c r="M669" s="791"/>
      <c r="N669" s="791"/>
      <c r="O669" s="1038"/>
      <c r="P669" s="947" t="s">
        <v>1065</v>
      </c>
      <c r="Q669" s="948"/>
      <c r="R669" s="948"/>
      <c r="S669" s="948"/>
      <c r="T669" s="948"/>
      <c r="U669" s="948"/>
      <c r="V669" s="810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1472.4256803222322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1477</v>
      </c>
      <c r="Z669" s="37"/>
      <c r="AA669" s="780"/>
      <c r="AB669" s="780"/>
      <c r="AC669" s="780"/>
    </row>
    <row r="670" spans="1:68" ht="14.25" hidden="1" customHeight="1" x14ac:dyDescent="0.2">
      <c r="A670" s="791"/>
      <c r="B670" s="791"/>
      <c r="C670" s="791"/>
      <c r="D670" s="791"/>
      <c r="E670" s="791"/>
      <c r="F670" s="791"/>
      <c r="G670" s="791"/>
      <c r="H670" s="791"/>
      <c r="I670" s="791"/>
      <c r="J670" s="791"/>
      <c r="K670" s="791"/>
      <c r="L670" s="791"/>
      <c r="M670" s="791"/>
      <c r="N670" s="791"/>
      <c r="O670" s="1038"/>
      <c r="P670" s="947" t="s">
        <v>1066</v>
      </c>
      <c r="Q670" s="948"/>
      <c r="R670" s="948"/>
      <c r="S670" s="948"/>
      <c r="T670" s="948"/>
      <c r="U670" s="948"/>
      <c r="V670" s="810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15.659909999999998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15" t="s">
        <v>111</v>
      </c>
      <c r="D672" s="911"/>
      <c r="E672" s="911"/>
      <c r="F672" s="911"/>
      <c r="G672" s="911"/>
      <c r="H672" s="907"/>
      <c r="I672" s="815" t="s">
        <v>323</v>
      </c>
      <c r="J672" s="911"/>
      <c r="K672" s="911"/>
      <c r="L672" s="911"/>
      <c r="M672" s="911"/>
      <c r="N672" s="911"/>
      <c r="O672" s="911"/>
      <c r="P672" s="911"/>
      <c r="Q672" s="911"/>
      <c r="R672" s="911"/>
      <c r="S672" s="911"/>
      <c r="T672" s="911"/>
      <c r="U672" s="911"/>
      <c r="V672" s="907"/>
      <c r="W672" s="815" t="s">
        <v>658</v>
      </c>
      <c r="X672" s="907"/>
      <c r="Y672" s="815" t="s">
        <v>747</v>
      </c>
      <c r="Z672" s="911"/>
      <c r="AA672" s="911"/>
      <c r="AB672" s="907"/>
      <c r="AC672" s="774" t="s">
        <v>854</v>
      </c>
      <c r="AD672" s="774" t="s">
        <v>934</v>
      </c>
      <c r="AE672" s="815" t="s">
        <v>939</v>
      </c>
      <c r="AF672" s="907"/>
    </row>
    <row r="673" spans="1:32" ht="14.25" customHeight="1" thickTop="1" x14ac:dyDescent="0.2">
      <c r="A673" s="983" t="s">
        <v>1069</v>
      </c>
      <c r="B673" s="815" t="s">
        <v>63</v>
      </c>
      <c r="C673" s="815" t="s">
        <v>112</v>
      </c>
      <c r="D673" s="815" t="s">
        <v>139</v>
      </c>
      <c r="E673" s="815" t="s">
        <v>218</v>
      </c>
      <c r="F673" s="815" t="s">
        <v>240</v>
      </c>
      <c r="G673" s="815" t="s">
        <v>284</v>
      </c>
      <c r="H673" s="815" t="s">
        <v>111</v>
      </c>
      <c r="I673" s="815" t="s">
        <v>324</v>
      </c>
      <c r="J673" s="815" t="s">
        <v>348</v>
      </c>
      <c r="K673" s="815" t="s">
        <v>426</v>
      </c>
      <c r="L673" s="815" t="s">
        <v>445</v>
      </c>
      <c r="M673" s="815" t="s">
        <v>469</v>
      </c>
      <c r="N673" s="775"/>
      <c r="O673" s="815" t="s">
        <v>498</v>
      </c>
      <c r="P673" s="815" t="s">
        <v>501</v>
      </c>
      <c r="Q673" s="815" t="s">
        <v>510</v>
      </c>
      <c r="R673" s="815" t="s">
        <v>526</v>
      </c>
      <c r="S673" s="815" t="s">
        <v>536</v>
      </c>
      <c r="T673" s="815" t="s">
        <v>549</v>
      </c>
      <c r="U673" s="815" t="s">
        <v>560</v>
      </c>
      <c r="V673" s="815" t="s">
        <v>645</v>
      </c>
      <c r="W673" s="815" t="s">
        <v>659</v>
      </c>
      <c r="X673" s="815" t="s">
        <v>703</v>
      </c>
      <c r="Y673" s="815" t="s">
        <v>748</v>
      </c>
      <c r="Z673" s="815" t="s">
        <v>812</v>
      </c>
      <c r="AA673" s="815" t="s">
        <v>834</v>
      </c>
      <c r="AB673" s="815" t="s">
        <v>850</v>
      </c>
      <c r="AC673" s="815" t="s">
        <v>854</v>
      </c>
      <c r="AD673" s="815" t="s">
        <v>934</v>
      </c>
      <c r="AE673" s="815" t="s">
        <v>939</v>
      </c>
      <c r="AF673" s="815" t="s">
        <v>1039</v>
      </c>
    </row>
    <row r="674" spans="1:32" ht="13.5" customHeight="1" thickBot="1" x14ac:dyDescent="0.25">
      <c r="A674" s="984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75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1007.9999999999999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1004.4000000000001</v>
      </c>
      <c r="E675" s="46">
        <f>IFERROR(Y106*1,"0")+IFERROR(Y107*1,"0")+IFERROR(Y108*1,"0")+IFERROR(Y112*1,"0")+IFERROR(Y113*1,"0")+IFERROR(Y114*1,"0")+IFERROR(Y115*1,"0")+IFERROR(Y116*1,"0")+IFERROR(Y117*1,"0")</f>
        <v>1846.8000000000002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842.40000000000009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1507.8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151.20000000000002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507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72,43"/>
        <filter val="1 500,00"/>
        <filter val="14"/>
        <filter val="150,00"/>
        <filter val="312,00"/>
        <filter val="35,71"/>
        <filter val="474,14"/>
        <filter val="500,00"/>
        <filter val="6 834,80"/>
        <filter val="64,10"/>
        <filter val="7 307,00"/>
        <filter val="7 657,00"/>
        <filter val="842,40"/>
        <filter val="89,29"/>
        <filter val="92,59"/>
      </filters>
    </filterColumn>
    <filterColumn colId="29" showButton="0"/>
    <filterColumn colId="30" showButton="0"/>
  </autoFilter>
  <mergeCells count="1191"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234:T234"/>
    <mergeCell ref="P325:V325"/>
    <mergeCell ref="D142:E142"/>
    <mergeCell ref="A513:Z513"/>
    <mergeCell ref="D378:E378"/>
    <mergeCell ref="A373:Z373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P516:V516"/>
    <mergeCell ref="P543:V54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A569:O570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A617:O618"/>
    <mergeCell ref="P466:V466"/>
    <mergeCell ref="P627:V627"/>
    <mergeCell ref="P617:V617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631:E631"/>
    <mergeCell ref="P210:T210"/>
    <mergeCell ref="D398:E398"/>
    <mergeCell ref="D625:E625"/>
    <mergeCell ref="P433:V433"/>
    <mergeCell ref="P308:T308"/>
    <mergeCell ref="P606:T606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52:E52"/>
    <mergeCell ref="P110:V110"/>
    <mergeCell ref="D91:E91"/>
    <mergeCell ref="D106:E106"/>
    <mergeCell ref="D416:E416"/>
    <mergeCell ref="Q12:R12"/>
    <mergeCell ref="D448:E448"/>
    <mergeCell ref="D561:E561"/>
    <mergeCell ref="P469:T469"/>
    <mergeCell ref="D390:E390"/>
    <mergeCell ref="P493:T493"/>
    <mergeCell ref="P431:T431"/>
    <mergeCell ref="D451:E451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D630:E630"/>
    <mergeCell ref="A629:Z629"/>
    <mergeCell ref="P652:V652"/>
    <mergeCell ref="A331:Z331"/>
    <mergeCell ref="D255:E255"/>
    <mergeCell ref="A303:Z303"/>
    <mergeCell ref="A601:Z601"/>
    <mergeCell ref="P376:T376"/>
    <mergeCell ref="P643:T643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154:T154"/>
    <mergeCell ref="D75:E75"/>
    <mergeCell ref="A78:O79"/>
    <mergeCell ref="P283:T283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27:T27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D264:E26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A223:O224"/>
    <mergeCell ref="P178:T178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97:V97"/>
    <mergeCell ref="P339:V339"/>
    <mergeCell ref="P599:V599"/>
    <mergeCell ref="D605:E605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243:E243"/>
    <mergeCell ref="D270:E270"/>
    <mergeCell ref="D99:E99"/>
    <mergeCell ref="P420:T420"/>
    <mergeCell ref="D397:E397"/>
    <mergeCell ref="P78:V78"/>
    <mergeCell ref="D310:E310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P367:T367"/>
    <mergeCell ref="D165:E165"/>
    <mergeCell ref="A655:O656"/>
    <mergeCell ref="A531:Z531"/>
    <mergeCell ref="A602:Z602"/>
    <mergeCell ref="P336:T336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H673:H674"/>
    <mergeCell ref="P432:V432"/>
    <mergeCell ref="J673:J674"/>
    <mergeCell ref="P262:T262"/>
    <mergeCell ref="P524:V524"/>
    <mergeCell ref="P353:V353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V12:W12"/>
    <mergeCell ref="V11:W11"/>
    <mergeCell ref="P57:T57"/>
    <mergeCell ref="M17:M18"/>
    <mergeCell ref="O17:O18"/>
    <mergeCell ref="A596:Z596"/>
    <mergeCell ref="D614:E614"/>
    <mergeCell ref="D552:E552"/>
    <mergeCell ref="D266:E266"/>
    <mergeCell ref="D537:E537"/>
    <mergeCell ref="P174:T174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D95:E95"/>
    <mergeCell ref="P447:T447"/>
    <mergeCell ref="P410:T410"/>
    <mergeCell ref="P385:T385"/>
    <mergeCell ref="P372:V372"/>
    <mergeCell ref="D57:E57"/>
    <mergeCell ref="P124:T124"/>
    <mergeCell ref="D10:E10"/>
    <mergeCell ref="F10:G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