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4BBA5E-6BC8-4AC4-BCED-7D82A087A7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Z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75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Z100" i="1" s="1"/>
  <c r="P100" i="1"/>
  <c r="BO99" i="1"/>
  <c r="BM99" i="1"/>
  <c r="Y99" i="1"/>
  <c r="BP99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75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75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A10" i="1" s="1"/>
  <c r="D7" i="1"/>
  <c r="Q6" i="1"/>
  <c r="P2" i="1"/>
  <c r="BP379" i="1" l="1"/>
  <c r="BN379" i="1"/>
  <c r="BP398" i="1"/>
  <c r="BN398" i="1"/>
  <c r="Z398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50" i="1"/>
  <c r="BN50" i="1"/>
  <c r="Z65" i="1"/>
  <c r="BN65" i="1"/>
  <c r="Z77" i="1"/>
  <c r="BN77" i="1"/>
  <c r="Y88" i="1"/>
  <c r="Z91" i="1"/>
  <c r="BN91" i="1"/>
  <c r="Z101" i="1"/>
  <c r="BN101" i="1"/>
  <c r="Z114" i="1"/>
  <c r="BN114" i="1"/>
  <c r="Z122" i="1"/>
  <c r="BN122" i="1"/>
  <c r="Z132" i="1"/>
  <c r="BN132" i="1"/>
  <c r="Z148" i="1"/>
  <c r="BN148" i="1"/>
  <c r="Z154" i="1"/>
  <c r="BN154" i="1"/>
  <c r="Z177" i="1"/>
  <c r="BN177" i="1"/>
  <c r="Z197" i="1"/>
  <c r="BN197" i="1"/>
  <c r="Z216" i="1"/>
  <c r="BN216" i="1"/>
  <c r="Z226" i="1"/>
  <c r="BN226" i="1"/>
  <c r="Z234" i="1"/>
  <c r="BN234" i="1"/>
  <c r="Z250" i="1"/>
  <c r="BN250" i="1"/>
  <c r="Z263" i="1"/>
  <c r="BN263" i="1"/>
  <c r="Z280" i="1"/>
  <c r="BN280" i="1"/>
  <c r="Z288" i="1"/>
  <c r="BN288" i="1"/>
  <c r="Z307" i="1"/>
  <c r="BN307" i="1"/>
  <c r="Z357" i="1"/>
  <c r="BN357" i="1"/>
  <c r="Z367" i="1"/>
  <c r="BN367" i="1"/>
  <c r="Z379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V675" i="1"/>
  <c r="B675" i="1"/>
  <c r="X667" i="1"/>
  <c r="X665" i="1"/>
  <c r="Y35" i="1"/>
  <c r="Z48" i="1"/>
  <c r="BN48" i="1"/>
  <c r="Z52" i="1"/>
  <c r="BN52" i="1"/>
  <c r="Y58" i="1"/>
  <c r="Z63" i="1"/>
  <c r="BN63" i="1"/>
  <c r="Z67" i="1"/>
  <c r="BN67" i="1"/>
  <c r="Z75" i="1"/>
  <c r="BN75" i="1"/>
  <c r="Z81" i="1"/>
  <c r="BN81" i="1"/>
  <c r="BP81" i="1"/>
  <c r="Z85" i="1"/>
  <c r="BN85" i="1"/>
  <c r="Y96" i="1"/>
  <c r="Z93" i="1"/>
  <c r="BN93" i="1"/>
  <c r="Z99" i="1"/>
  <c r="BN99" i="1"/>
  <c r="Z106" i="1"/>
  <c r="BN106" i="1"/>
  <c r="Y109" i="1"/>
  <c r="Z112" i="1"/>
  <c r="BN112" i="1"/>
  <c r="BP112" i="1"/>
  <c r="Z116" i="1"/>
  <c r="BN116" i="1"/>
  <c r="Z117" i="1"/>
  <c r="BN117" i="1"/>
  <c r="Z124" i="1"/>
  <c r="BN124" i="1"/>
  <c r="Z130" i="1"/>
  <c r="BN130" i="1"/>
  <c r="BP130" i="1"/>
  <c r="Z138" i="1"/>
  <c r="BN138" i="1"/>
  <c r="Z142" i="1"/>
  <c r="BN142" i="1"/>
  <c r="G675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5" i="1"/>
  <c r="Z210" i="1"/>
  <c r="BN210" i="1"/>
  <c r="BP210" i="1"/>
  <c r="Y224" i="1"/>
  <c r="Z218" i="1"/>
  <c r="BN218" i="1"/>
  <c r="BP232" i="1"/>
  <c r="BN232" i="1"/>
  <c r="Z232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92" i="1"/>
  <c r="BN392" i="1"/>
  <c r="Z392" i="1"/>
  <c r="X668" i="1"/>
  <c r="BP222" i="1"/>
  <c r="BN222" i="1"/>
  <c r="BP228" i="1"/>
  <c r="BN228" i="1"/>
  <c r="Z228" i="1"/>
  <c r="BP236" i="1"/>
  <c r="BN236" i="1"/>
  <c r="Z236" i="1"/>
  <c r="BP252" i="1"/>
  <c r="BN252" i="1"/>
  <c r="Z252" i="1"/>
  <c r="BP265" i="1"/>
  <c r="BN265" i="1"/>
  <c r="Z265" i="1"/>
  <c r="BP282" i="1"/>
  <c r="BN282" i="1"/>
  <c r="Z282" i="1"/>
  <c r="O675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422" i="1"/>
  <c r="BN422" i="1"/>
  <c r="Z422" i="1"/>
  <c r="BP446" i="1"/>
  <c r="BN446" i="1"/>
  <c r="Z446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238" i="1"/>
  <c r="Y247" i="1"/>
  <c r="L675" i="1"/>
  <c r="M675" i="1"/>
  <c r="U675" i="1"/>
  <c r="Y371" i="1"/>
  <c r="Y381" i="1"/>
  <c r="Y394" i="1"/>
  <c r="Y400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Y501" i="1"/>
  <c r="BP482" i="1"/>
  <c r="BN482" i="1"/>
  <c r="Z482" i="1"/>
  <c r="BP490" i="1"/>
  <c r="BN490" i="1"/>
  <c r="Z490" i="1"/>
  <c r="BP500" i="1"/>
  <c r="BN500" i="1"/>
  <c r="Z500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Y651" i="1"/>
  <c r="BP649" i="1"/>
  <c r="BN649" i="1"/>
  <c r="Z649" i="1"/>
  <c r="Y41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Z82" i="1"/>
  <c r="BN82" i="1"/>
  <c r="Z84" i="1"/>
  <c r="BN84" i="1"/>
  <c r="Z86" i="1"/>
  <c r="BN86" i="1"/>
  <c r="Y87" i="1"/>
  <c r="Z90" i="1"/>
  <c r="BN90" i="1"/>
  <c r="BP90" i="1"/>
  <c r="Z92" i="1"/>
  <c r="BN92" i="1"/>
  <c r="Z94" i="1"/>
  <c r="BN94" i="1"/>
  <c r="Y97" i="1"/>
  <c r="Y103" i="1"/>
  <c r="BP113" i="1"/>
  <c r="BN113" i="1"/>
  <c r="Z113" i="1"/>
  <c r="Y118" i="1"/>
  <c r="BP123" i="1"/>
  <c r="BN123" i="1"/>
  <c r="Z123" i="1"/>
  <c r="Y127" i="1"/>
  <c r="BP131" i="1"/>
  <c r="BN131" i="1"/>
  <c r="Z131" i="1"/>
  <c r="H9" i="1"/>
  <c r="Y24" i="1"/>
  <c r="Y53" i="1"/>
  <c r="Y72" i="1"/>
  <c r="Z102" i="1"/>
  <c r="BP100" i="1"/>
  <c r="BN100" i="1"/>
  <c r="Y102" i="1"/>
  <c r="BP107" i="1"/>
  <c r="BN107" i="1"/>
  <c r="Z107" i="1"/>
  <c r="Z109" i="1" s="1"/>
  <c r="BP115" i="1"/>
  <c r="BN115" i="1"/>
  <c r="Z115" i="1"/>
  <c r="BP125" i="1"/>
  <c r="BN125" i="1"/>
  <c r="Z125" i="1"/>
  <c r="BP133" i="1"/>
  <c r="BN133" i="1"/>
  <c r="Z133" i="1"/>
  <c r="Y135" i="1"/>
  <c r="Y144" i="1"/>
  <c r="BP137" i="1"/>
  <c r="BN137" i="1"/>
  <c r="Z137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E675" i="1"/>
  <c r="Y110" i="1"/>
  <c r="F675" i="1"/>
  <c r="Y128" i="1"/>
  <c r="Z139" i="1"/>
  <c r="BN139" i="1"/>
  <c r="Z141" i="1"/>
  <c r="BN141" i="1"/>
  <c r="Z143" i="1"/>
  <c r="BN143" i="1"/>
  <c r="Z147" i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5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75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BN299" i="1"/>
  <c r="Y302" i="1"/>
  <c r="Q675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5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N374" i="1"/>
  <c r="BP374" i="1"/>
  <c r="Z376" i="1"/>
  <c r="BN376" i="1"/>
  <c r="Z378" i="1"/>
  <c r="BN378" i="1"/>
  <c r="Z384" i="1"/>
  <c r="Z387" i="1" s="1"/>
  <c r="BN384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BP465" i="1"/>
  <c r="BN465" i="1"/>
  <c r="Z465" i="1"/>
  <c r="Y467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11" i="1"/>
  <c r="Y525" i="1"/>
  <c r="BP519" i="1"/>
  <c r="BN519" i="1"/>
  <c r="Z519" i="1"/>
  <c r="Z524" i="1" s="1"/>
  <c r="Y524" i="1"/>
  <c r="BP533" i="1"/>
  <c r="BN533" i="1"/>
  <c r="Z533" i="1"/>
  <c r="AA675" i="1"/>
  <c r="BP536" i="1"/>
  <c r="BN536" i="1"/>
  <c r="Z536" i="1"/>
  <c r="BP550" i="1"/>
  <c r="BN550" i="1"/>
  <c r="Z550" i="1"/>
  <c r="BP554" i="1"/>
  <c r="BN554" i="1"/>
  <c r="Z554" i="1"/>
  <c r="BP605" i="1"/>
  <c r="BN605" i="1"/>
  <c r="Z60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45" i="1" l="1"/>
  <c r="Z400" i="1"/>
  <c r="Z380" i="1"/>
  <c r="Z364" i="1"/>
  <c r="Z301" i="1"/>
  <c r="Z289" i="1"/>
  <c r="Z223" i="1"/>
  <c r="Z212" i="1"/>
  <c r="Z149" i="1"/>
  <c r="Z118" i="1"/>
  <c r="Z651" i="1"/>
  <c r="Z638" i="1"/>
  <c r="Z617" i="1"/>
  <c r="Z246" i="1"/>
  <c r="Z237" i="1"/>
  <c r="Z466" i="1"/>
  <c r="Z127" i="1"/>
  <c r="Z87" i="1"/>
  <c r="Z371" i="1"/>
  <c r="Z311" i="1"/>
  <c r="Z258" i="1"/>
  <c r="Z201" i="1"/>
  <c r="Z179" i="1"/>
  <c r="Z627" i="1"/>
  <c r="Z538" i="1"/>
  <c r="Z501" i="1"/>
  <c r="Z411" i="1"/>
  <c r="Z394" i="1"/>
  <c r="Z271" i="1"/>
  <c r="Z156" i="1"/>
  <c r="Z581" i="1"/>
  <c r="Z563" i="1"/>
  <c r="Z144" i="1"/>
  <c r="Y665" i="1"/>
  <c r="Z96" i="1"/>
  <c r="Z53" i="1"/>
  <c r="Z34" i="1"/>
  <c r="Y667" i="1"/>
  <c r="Z427" i="1"/>
  <c r="Z610" i="1"/>
  <c r="Z587" i="1"/>
  <c r="Z453" i="1"/>
  <c r="Z134" i="1"/>
  <c r="Z78" i="1"/>
  <c r="Z71" i="1"/>
  <c r="Y669" i="1"/>
  <c r="Y666" i="1"/>
  <c r="Y668" i="1" l="1"/>
  <c r="Z670" i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<sst xmlns="http://schemas.openxmlformats.org/spreadsheetml/2006/main" count="3148" uniqueCount="1087">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</sst>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topLeftCell="A509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45656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0.5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1000</v>
      </c>
      <c r="Y47" s="778">
        <f t="shared" ref="Y47:Y52" si="6">IFERROR(IF(X47="",0,CEILING((X47/$H47),1)*$H47),"")</f>
        <v>1004.4000000000001</v>
      </c>
      <c r="Z47" s="36">
        <f>IFERROR(IF(Y47=0,"",ROUNDUP(Y47/H47,0)*0.02175),"")</f>
        <v>2.0227499999999998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1044.4444444444443</v>
      </c>
      <c r="BN47" s="64">
        <f t="shared" ref="BN47:BN52" si="8">IFERROR(Y47*I47/H47,"0")</f>
        <v>1049.04</v>
      </c>
      <c r="BO47" s="64">
        <f t="shared" ref="BO47:BO52" si="9">IFERROR(1/J47*(X47/H47),"0")</f>
        <v>1.653439153439153</v>
      </c>
      <c r="BP47" s="64">
        <f t="shared" ref="BP47:BP52" si="10">IFERROR(1/J47*(Y47/H47),"0")</f>
        <v>1.6607142857142856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300</v>
      </c>
      <c r="Y49" s="778">
        <f t="shared" si="6"/>
        <v>302.39999999999998</v>
      </c>
      <c r="Z49" s="36">
        <f>IFERROR(IF(Y49=0,"",ROUNDUP(Y49/H49,0)*0.02175),"")</f>
        <v>0.58724999999999994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312.85714285714289</v>
      </c>
      <c r="BN49" s="64">
        <f t="shared" si="8"/>
        <v>315.36</v>
      </c>
      <c r="BO49" s="64">
        <f t="shared" si="9"/>
        <v>0.47831632653061229</v>
      </c>
      <c r="BP49" s="64">
        <f t="shared" si="10"/>
        <v>0.4821428571428571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119.37830687830687</v>
      </c>
      <c r="Y53" s="779">
        <f>IFERROR(Y47/H47,"0")+IFERROR(Y48/H48,"0")+IFERROR(Y49/H49,"0")+IFERROR(Y50/H50,"0")+IFERROR(Y51/H51,"0")+IFERROR(Y52/H52,"0")</f>
        <v>120</v>
      </c>
      <c r="Z53" s="779">
        <f>IFERROR(IF(Z47="",0,Z47),"0")+IFERROR(IF(Z48="",0,Z48),"0")+IFERROR(IF(Z49="",0,Z49),"0")+IFERROR(IF(Z50="",0,Z50),"0")+IFERROR(IF(Z51="",0,Z51),"0")+IFERROR(IF(Z52="",0,Z52),"0")</f>
        <v>2.61</v>
      </c>
      <c r="AA53" s="780"/>
      <c r="AB53" s="780"/>
      <c r="AC53" s="780"/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1300</v>
      </c>
      <c r="Y54" s="779">
        <f>IFERROR(SUM(Y47:Y52),"0")</f>
        <v>1306.8000000000002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400</v>
      </c>
      <c r="Y63" s="778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155</v>
      </c>
      <c r="Y67" s="778">
        <f t="shared" si="11"/>
        <v>156</v>
      </c>
      <c r="Z67" s="36">
        <f>IFERROR(IF(Y67=0,"",ROUNDUP(Y67/H67,0)*0.00902),"")</f>
        <v>0.35177999999999998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163.13749999999999</v>
      </c>
      <c r="BN67" s="64">
        <f t="shared" si="13"/>
        <v>164.19</v>
      </c>
      <c r="BO67" s="64">
        <f t="shared" si="14"/>
        <v>0.29356060606060608</v>
      </c>
      <c r="BP67" s="64">
        <f t="shared" si="15"/>
        <v>0.29545454545454547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75.787037037037038</v>
      </c>
      <c r="Y71" s="779">
        <f>IFERROR(Y62/H62,"0")+IFERROR(Y63/H63,"0")+IFERROR(Y64/H64,"0")+IFERROR(Y65/H65,"0")+IFERROR(Y66/H66,"0")+IFERROR(Y67/H67,"0")+IFERROR(Y68/H68,"0")+IFERROR(Y69/H69,"0")+IFERROR(Y70/H70,"0")</f>
        <v>77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1.17828</v>
      </c>
      <c r="AA71" s="780"/>
      <c r="AB71" s="780"/>
      <c r="AC71" s="780"/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555</v>
      </c>
      <c r="Y72" s="779">
        <f>IFERROR(SUM(Y62:Y70),"0")</f>
        <v>566.40000000000009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800</v>
      </c>
      <c r="Y74" s="778">
        <f>IFERROR(IF(X74="",0,CEILING((X74/$H74),1)*$H74),"")</f>
        <v>810</v>
      </c>
      <c r="Z74" s="36">
        <f>IFERROR(IF(Y74=0,"",ROUNDUP(Y74/H74,0)*0.02175),"")</f>
        <v>1.6312499999999999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835.55555555555554</v>
      </c>
      <c r="BN74" s="64">
        <f>IFERROR(Y74*I74/H74,"0")</f>
        <v>845.99999999999989</v>
      </c>
      <c r="BO74" s="64">
        <f>IFERROR(1/J74*(X74/H74),"0")</f>
        <v>1.3227513227513228</v>
      </c>
      <c r="BP74" s="64">
        <f>IFERROR(1/J74*(Y74/H74),"0")</f>
        <v>1.3392857142857142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74.074074074074076</v>
      </c>
      <c r="Y78" s="779">
        <f>IFERROR(Y74/H74,"0")+IFERROR(Y75/H75,"0")+IFERROR(Y76/H76,"0")+IFERROR(Y77/H77,"0")</f>
        <v>75</v>
      </c>
      <c r="Z78" s="779">
        <f>IFERROR(IF(Z74="",0,Z74),"0")+IFERROR(IF(Z75="",0,Z75),"0")+IFERROR(IF(Z76="",0,Z76),"0")+IFERROR(IF(Z77="",0,Z77),"0")</f>
        <v>1.6312499999999999</v>
      </c>
      <c r="AA78" s="780"/>
      <c r="AB78" s="780"/>
      <c r="AC78" s="780"/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800</v>
      </c>
      <c r="Y79" s="779">
        <f>IFERROR(SUM(Y74:Y77),"0")</f>
        <v>810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18</v>
      </c>
      <c r="Y85" s="778">
        <f t="shared" si="16"/>
        <v>18</v>
      </c>
      <c r="Z85" s="36">
        <f>IFERROR(IF(Y85=0,"",ROUNDUP(Y85/H85,0)*0.00502),"")</f>
        <v>5.0200000000000002E-2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18.999999999999996</v>
      </c>
      <c r="BN85" s="64">
        <f t="shared" si="18"/>
        <v>18.999999999999996</v>
      </c>
      <c r="BO85" s="64">
        <f t="shared" si="19"/>
        <v>4.2735042735042736E-2</v>
      </c>
      <c r="BP85" s="64">
        <f t="shared" si="20"/>
        <v>4.2735042735042736E-2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22</v>
      </c>
      <c r="Y86" s="778">
        <f t="shared" si="16"/>
        <v>23.400000000000002</v>
      </c>
      <c r="Z86" s="36">
        <f>IFERROR(IF(Y86=0,"",ROUNDUP(Y86/H86,0)*0.00502),"")</f>
        <v>6.5259999999999999E-2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23.222222222222221</v>
      </c>
      <c r="BN86" s="64">
        <f t="shared" si="18"/>
        <v>24.7</v>
      </c>
      <c r="BO86" s="64">
        <f t="shared" si="19"/>
        <v>5.2231718898385564E-2</v>
      </c>
      <c r="BP86" s="64">
        <f t="shared" si="20"/>
        <v>5.5555555555555559E-2</v>
      </c>
    </row>
    <row r="87" spans="1:68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22.222222222222221</v>
      </c>
      <c r="Y87" s="779">
        <f>IFERROR(Y81/H81,"0")+IFERROR(Y82/H82,"0")+IFERROR(Y83/H83,"0")+IFERROR(Y84/H84,"0")+IFERROR(Y85/H85,"0")+IFERROR(Y86/H86,"0")</f>
        <v>23</v>
      </c>
      <c r="Z87" s="779">
        <f>IFERROR(IF(Z81="",0,Z81),"0")+IFERROR(IF(Z82="",0,Z82),"0")+IFERROR(IF(Z83="",0,Z83),"0")+IFERROR(IF(Z84="",0,Z84),"0")+IFERROR(IF(Z85="",0,Z85),"0")+IFERROR(IF(Z86="",0,Z86),"0")</f>
        <v>0.11546000000000001</v>
      </c>
      <c r="AA87" s="780"/>
      <c r="AB87" s="780"/>
      <c r="AC87" s="780"/>
    </row>
    <row r="88" spans="1:68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40</v>
      </c>
      <c r="Y88" s="779">
        <f>IFERROR(SUM(Y81:Y86),"0")</f>
        <v>41.400000000000006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48</v>
      </c>
      <c r="Y91" s="778">
        <f t="shared" si="21"/>
        <v>50.400000000000006</v>
      </c>
      <c r="Z91" s="36">
        <f>IFERROR(IF(Y91=0,"",ROUNDUP(Y91/H91,0)*0.02175),"")</f>
        <v>0.1305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50.74285714285714</v>
      </c>
      <c r="BN91" s="64">
        <f t="shared" si="23"/>
        <v>53.280000000000008</v>
      </c>
      <c r="BO91" s="64">
        <f t="shared" si="24"/>
        <v>0.10204081632653061</v>
      </c>
      <c r="BP91" s="64">
        <f t="shared" si="25"/>
        <v>0.10714285714285714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5.7142857142857144</v>
      </c>
      <c r="Y96" s="779">
        <f>IFERROR(Y90/H90,"0")+IFERROR(Y91/H91,"0")+IFERROR(Y92/H92,"0")+IFERROR(Y93/H93,"0")+IFERROR(Y94/H94,"0")+IFERROR(Y95/H95,"0")</f>
        <v>6</v>
      </c>
      <c r="Z96" s="779">
        <f>IFERROR(IF(Z90="",0,Z90),"0")+IFERROR(IF(Z91="",0,Z91),"0")+IFERROR(IF(Z92="",0,Z92),"0")+IFERROR(IF(Z93="",0,Z93),"0")+IFERROR(IF(Z94="",0,Z94),"0")+IFERROR(IF(Z95="",0,Z95),"0")</f>
        <v>0.1305</v>
      </c>
      <c r="AA96" s="780"/>
      <c r="AB96" s="780"/>
      <c r="AC96" s="780"/>
    </row>
    <row r="97" spans="1:68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48</v>
      </c>
      <c r="Y97" s="779">
        <f>IFERROR(SUM(Y90:Y95),"0")</f>
        <v>50.400000000000006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156</v>
      </c>
      <c r="Y100" s="778">
        <f>IFERROR(IF(X100="",0,CEILING((X100/$H100),1)*$H100),"")</f>
        <v>159.6</v>
      </c>
      <c r="Z100" s="36">
        <f>IFERROR(IF(Y100=0,"",ROUNDUP(Y100/H100,0)*0.02175),"")</f>
        <v>0.41324999999999995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166.47428571428571</v>
      </c>
      <c r="BN100" s="64">
        <f>IFERROR(Y100*I100/H100,"0")</f>
        <v>170.316</v>
      </c>
      <c r="BO100" s="64">
        <f>IFERROR(1/J100*(X100/H100),"0")</f>
        <v>0.33163265306122441</v>
      </c>
      <c r="BP100" s="64">
        <f>IFERROR(1/J100*(Y100/H100),"0")</f>
        <v>0.33928571428571425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18.571428571428569</v>
      </c>
      <c r="Y102" s="779">
        <f>IFERROR(Y99/H99,"0")+IFERROR(Y100/H100,"0")+IFERROR(Y101/H101,"0")</f>
        <v>19</v>
      </c>
      <c r="Z102" s="779">
        <f>IFERROR(IF(Z99="",0,Z99),"0")+IFERROR(IF(Z100="",0,Z100),"0")+IFERROR(IF(Z101="",0,Z101),"0")</f>
        <v>0.41324999999999995</v>
      </c>
      <c r="AA102" s="780"/>
      <c r="AB102" s="780"/>
      <c r="AC102" s="780"/>
    </row>
    <row r="103" spans="1:68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156</v>
      </c>
      <c r="Y103" s="779">
        <f>IFERROR(SUM(Y99:Y101),"0")</f>
        <v>159.6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600</v>
      </c>
      <c r="Y106" s="778">
        <f>IFERROR(IF(X106="",0,CEILING((X106/$H106),1)*$H106),"")</f>
        <v>604.80000000000007</v>
      </c>
      <c r="Z106" s="36">
        <f>IFERROR(IF(Y106=0,"",ROUNDUP(Y106/H106,0)*0.02175),"")</f>
        <v>1.218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626.66666666666663</v>
      </c>
      <c r="BN106" s="64">
        <f>IFERROR(Y106*I106/H106,"0")</f>
        <v>631.67999999999995</v>
      </c>
      <c r="BO106" s="64">
        <f>IFERROR(1/J106*(X106/H106),"0")</f>
        <v>0.99206349206349187</v>
      </c>
      <c r="BP106" s="64">
        <f>IFERROR(1/J106*(Y106/H106),"0")</f>
        <v>1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90</v>
      </c>
      <c r="Y108" s="778">
        <f>IFERROR(IF(X108="",0,CEILING((X108/$H108),1)*$H108),"")</f>
        <v>90</v>
      </c>
      <c r="Z108" s="36">
        <f>IFERROR(IF(Y108=0,"",ROUNDUP(Y108/H108,0)*0.00902),"")</f>
        <v>0.1804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94.199999999999989</v>
      </c>
      <c r="BN108" s="64">
        <f>IFERROR(Y108*I108/H108,"0")</f>
        <v>94.199999999999989</v>
      </c>
      <c r="BO108" s="64">
        <f>IFERROR(1/J108*(X108/H108),"0")</f>
        <v>0.15151515151515152</v>
      </c>
      <c r="BP108" s="64">
        <f>IFERROR(1/J108*(Y108/H108),"0")</f>
        <v>0.15151515151515152</v>
      </c>
    </row>
    <row r="109" spans="1:68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75.555555555555543</v>
      </c>
      <c r="Y109" s="779">
        <f>IFERROR(Y106/H106,"0")+IFERROR(Y107/H107,"0")+IFERROR(Y108/H108,"0")</f>
        <v>76</v>
      </c>
      <c r="Z109" s="779">
        <f>IFERROR(IF(Z106="",0,Z106),"0")+IFERROR(IF(Z107="",0,Z107),"0")+IFERROR(IF(Z108="",0,Z108),"0")</f>
        <v>1.3984000000000001</v>
      </c>
      <c r="AA109" s="780"/>
      <c r="AB109" s="780"/>
      <c r="AC109" s="780"/>
    </row>
    <row r="110" spans="1:68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690</v>
      </c>
      <c r="Y110" s="779">
        <f>IFERROR(SUM(Y106:Y108),"0")</f>
        <v>694.80000000000007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250</v>
      </c>
      <c r="Y112" s="778">
        <f t="shared" ref="Y112:Y117" si="26">IFERROR(IF(X112="",0,CEILING((X112/$H112),1)*$H112),"")</f>
        <v>252</v>
      </c>
      <c r="Z112" s="36">
        <f>IFERROR(IF(Y112=0,"",ROUNDUP(Y112/H112,0)*0.02175),"")</f>
        <v>0.65249999999999997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266.78571428571428</v>
      </c>
      <c r="BN112" s="64">
        <f t="shared" ref="BN112:BN117" si="28">IFERROR(Y112*I112/H112,"0")</f>
        <v>268.91999999999996</v>
      </c>
      <c r="BO112" s="64">
        <f t="shared" ref="BO112:BO117" si="29">IFERROR(1/J112*(X112/H112),"0")</f>
        <v>0.53146258503401356</v>
      </c>
      <c r="BP112" s="64">
        <f t="shared" ref="BP112:BP117" si="30">IFERROR(1/J112*(Y112/H112),"0")</f>
        <v>0.5357142857142857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114</v>
      </c>
      <c r="Y114" s="778">
        <f t="shared" si="26"/>
        <v>116.10000000000001</v>
      </c>
      <c r="Z114" s="36">
        <f>IFERROR(IF(Y114=0,"",ROUNDUP(Y114/H114,0)*0.00651),"")</f>
        <v>0.27993000000000001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124.64</v>
      </c>
      <c r="BN114" s="64">
        <f t="shared" si="28"/>
        <v>126.93600000000001</v>
      </c>
      <c r="BO114" s="64">
        <f t="shared" si="29"/>
        <v>0.231990231990232</v>
      </c>
      <c r="BP114" s="64">
        <f t="shared" si="30"/>
        <v>0.23626373626373628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9">
        <v>4680115880214</v>
      </c>
      <c r="E116" s="790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135</v>
      </c>
      <c r="Y116" s="778">
        <f t="shared" si="26"/>
        <v>135</v>
      </c>
      <c r="Z116" s="36">
        <f>IFERROR(IF(Y116=0,"",ROUNDUP(Y116/H116,0)*0.00902),"")</f>
        <v>0.45100000000000001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149.39999999999998</v>
      </c>
      <c r="BN116" s="64">
        <f t="shared" si="28"/>
        <v>149.39999999999998</v>
      </c>
      <c r="BO116" s="64">
        <f t="shared" si="29"/>
        <v>0.37878787878787878</v>
      </c>
      <c r="BP116" s="64">
        <f t="shared" si="30"/>
        <v>0.37878787878787878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89">
        <v>4680115880214</v>
      </c>
      <c r="E117" s="790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18" t="s">
        <v>239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121.98412698412699</v>
      </c>
      <c r="Y118" s="779">
        <f>IFERROR(Y112/H112,"0")+IFERROR(Y113/H113,"0")+IFERROR(Y114/H114,"0")+IFERROR(Y115/H115,"0")+IFERROR(Y116/H116,"0")+IFERROR(Y117/H117,"0")</f>
        <v>123</v>
      </c>
      <c r="Z118" s="779">
        <f>IFERROR(IF(Z112="",0,Z112),"0")+IFERROR(IF(Z113="",0,Z113),"0")+IFERROR(IF(Z114="",0,Z114),"0")+IFERROR(IF(Z115="",0,Z115),"0")+IFERROR(IF(Z116="",0,Z116),"0")+IFERROR(IF(Z117="",0,Z117),"0")</f>
        <v>1.3834299999999999</v>
      </c>
      <c r="AA118" s="780"/>
      <c r="AB118" s="780"/>
      <c r="AC118" s="780"/>
    </row>
    <row r="119" spans="1:68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499</v>
      </c>
      <c r="Y119" s="779">
        <f>IFERROR(SUM(Y112:Y117),"0")</f>
        <v>503.1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600</v>
      </c>
      <c r="Y122" s="778">
        <f>IFERROR(IF(X122="",0,CEILING((X122/$H122),1)*$H122),"")</f>
        <v>604.79999999999995</v>
      </c>
      <c r="Z122" s="36">
        <f>IFERROR(IF(Y122=0,"",ROUNDUP(Y122/H122,0)*0.02175),"")</f>
        <v>1.1744999999999999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625.71428571428578</v>
      </c>
      <c r="BN122" s="64">
        <f>IFERROR(Y122*I122/H122,"0")</f>
        <v>630.72</v>
      </c>
      <c r="BO122" s="64">
        <f>IFERROR(1/J122*(X122/H122),"0")</f>
        <v>0.95663265306122458</v>
      </c>
      <c r="BP122" s="64">
        <f>IFERROR(1/J122*(Y122/H122),"0")</f>
        <v>0.96428571428571419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135</v>
      </c>
      <c r="Y125" s="778">
        <f>IFERROR(IF(X125="",0,CEILING((X125/$H125),1)*$H125),"")</f>
        <v>135</v>
      </c>
      <c r="Z125" s="36">
        <f>IFERROR(IF(Y125=0,"",ROUNDUP(Y125/H125,0)*0.00902),"")</f>
        <v>0.27060000000000001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141.30000000000001</v>
      </c>
      <c r="BN125" s="64">
        <f>IFERROR(Y125*I125/H125,"0")</f>
        <v>141.30000000000001</v>
      </c>
      <c r="BO125" s="64">
        <f>IFERROR(1/J125*(X125/H125),"0")</f>
        <v>0.22727272727272729</v>
      </c>
      <c r="BP125" s="64">
        <f>IFERROR(1/J125*(Y125/H125),"0")</f>
        <v>0.22727272727272729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83.571428571428584</v>
      </c>
      <c r="Y127" s="779">
        <f>IFERROR(Y122/H122,"0")+IFERROR(Y123/H123,"0")+IFERROR(Y124/H124,"0")+IFERROR(Y125/H125,"0")+IFERROR(Y126/H126,"0")</f>
        <v>84</v>
      </c>
      <c r="Z127" s="779">
        <f>IFERROR(IF(Z122="",0,Z122),"0")+IFERROR(IF(Z123="",0,Z123),"0")+IFERROR(IF(Z124="",0,Z124),"0")+IFERROR(IF(Z125="",0,Z125),"0")+IFERROR(IF(Z126="",0,Z126),"0")</f>
        <v>1.4450999999999998</v>
      </c>
      <c r="AA127" s="780"/>
      <c r="AB127" s="780"/>
      <c r="AC127" s="780"/>
    </row>
    <row r="128" spans="1:68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735</v>
      </c>
      <c r="Y128" s="779">
        <f>IFERROR(SUM(Y122:Y126),"0")</f>
        <v>739.8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266</v>
      </c>
      <c r="Y130" s="778">
        <f>IFERROR(IF(X130="",0,CEILING((X130/$H130),1)*$H130),"")</f>
        <v>270</v>
      </c>
      <c r="Z130" s="36">
        <f>IFERROR(IF(Y130=0,"",ROUNDUP(Y130/H130,0)*0.02175),"")</f>
        <v>0.54374999999999996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277.82222222222219</v>
      </c>
      <c r="BN130" s="64">
        <f>IFERROR(Y130*I130/H130,"0")</f>
        <v>282</v>
      </c>
      <c r="BO130" s="64">
        <f>IFERROR(1/J130*(X130/H130),"0")</f>
        <v>0.43981481481481477</v>
      </c>
      <c r="BP130" s="64">
        <f>IFERROR(1/J130*(Y130/H130),"0")</f>
        <v>0.4464285714285714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120</v>
      </c>
      <c r="Y133" s="778">
        <f>IFERROR(IF(X133="",0,CEILING((X133/$H133),1)*$H133),"")</f>
        <v>120</v>
      </c>
      <c r="Z133" s="36">
        <f>IFERROR(IF(Y133=0,"",ROUNDUP(Y133/H133,0)*0.00651),"")</f>
        <v>0.32550000000000001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129.00000000000003</v>
      </c>
      <c r="BN133" s="64">
        <f>IFERROR(Y133*I133/H133,"0")</f>
        <v>129.00000000000003</v>
      </c>
      <c r="BO133" s="64">
        <f>IFERROR(1/J133*(X133/H133),"0")</f>
        <v>0.27472527472527475</v>
      </c>
      <c r="BP133" s="64">
        <f>IFERROR(1/J133*(Y133/H133),"0")</f>
        <v>0.27472527472527475</v>
      </c>
    </row>
    <row r="134" spans="1:68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74.629629629629633</v>
      </c>
      <c r="Y134" s="779">
        <f>IFERROR(Y130/H130,"0")+IFERROR(Y131/H131,"0")+IFERROR(Y132/H132,"0")+IFERROR(Y133/H133,"0")</f>
        <v>75</v>
      </c>
      <c r="Z134" s="779">
        <f>IFERROR(IF(Z130="",0,Z130),"0")+IFERROR(IF(Z131="",0,Z131),"0")+IFERROR(IF(Z132="",0,Z132),"0")+IFERROR(IF(Z133="",0,Z133),"0")</f>
        <v>0.86924999999999997</v>
      </c>
      <c r="AA134" s="780"/>
      <c r="AB134" s="780"/>
      <c r="AC134" s="780"/>
    </row>
    <row r="135" spans="1:68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386</v>
      </c>
      <c r="Y135" s="779">
        <f>IFERROR(SUM(Y130:Y133),"0")</f>
        <v>390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250</v>
      </c>
      <c r="Y138" s="778">
        <f t="shared" si="31"/>
        <v>252</v>
      </c>
      <c r="Z138" s="36">
        <f>IFERROR(IF(Y138=0,"",ROUNDUP(Y138/H138,0)*0.02175),"")</f>
        <v>0.65249999999999997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266.60714285714283</v>
      </c>
      <c r="BN138" s="64">
        <f t="shared" si="33"/>
        <v>268.74</v>
      </c>
      <c r="BO138" s="64">
        <f t="shared" si="34"/>
        <v>0.53146258503401356</v>
      </c>
      <c r="BP138" s="64">
        <f t="shared" si="35"/>
        <v>0.5357142857142857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180</v>
      </c>
      <c r="Y141" s="778">
        <f t="shared" si="31"/>
        <v>180.9</v>
      </c>
      <c r="Z141" s="36">
        <f>IFERROR(IF(Y141=0,"",ROUNDUP(Y141/H141,0)*0.00651),"")</f>
        <v>0.43617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196.79999999999998</v>
      </c>
      <c r="BN141" s="64">
        <f t="shared" si="33"/>
        <v>197.78399999999999</v>
      </c>
      <c r="BO141" s="64">
        <f t="shared" si="34"/>
        <v>0.36630036630036628</v>
      </c>
      <c r="BP141" s="64">
        <f t="shared" si="35"/>
        <v>0.36813186813186816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96.428571428571416</v>
      </c>
      <c r="Y144" s="779">
        <f>IFERROR(Y137/H137,"0")+IFERROR(Y138/H138,"0")+IFERROR(Y139/H139,"0")+IFERROR(Y140/H140,"0")+IFERROR(Y141/H141,"0")+IFERROR(Y142/H142,"0")+IFERROR(Y143/H143,"0")</f>
        <v>97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1.08867</v>
      </c>
      <c r="AA144" s="780"/>
      <c r="AB144" s="780"/>
      <c r="AC144" s="780"/>
    </row>
    <row r="145" spans="1:68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430</v>
      </c>
      <c r="Y145" s="779">
        <f>IFERROR(SUM(Y137:Y143),"0")</f>
        <v>432.9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35</v>
      </c>
      <c r="Y189" s="778">
        <f>IFERROR(IF(X189="",0,CEILING((X189/$H189),1)*$H189),"")</f>
        <v>35.64</v>
      </c>
      <c r="Z189" s="36">
        <f>IFERROR(IF(Y189=0,"",ROUNDUP(Y189/H189,0)*0.00502),"")</f>
        <v>9.0359999999999996E-2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36.767676767676768</v>
      </c>
      <c r="BN189" s="64">
        <f>IFERROR(Y189*I189/H189,"0")</f>
        <v>37.440000000000005</v>
      </c>
      <c r="BO189" s="64">
        <f>IFERROR(1/J189*(X189/H189),"0")</f>
        <v>7.5541742208408882E-2</v>
      </c>
      <c r="BP189" s="64">
        <f>IFERROR(1/J189*(Y189/H189),"0")</f>
        <v>7.6923076923076927E-2</v>
      </c>
    </row>
    <row r="190" spans="1:68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17.676767676767678</v>
      </c>
      <c r="Y190" s="779">
        <f>IFERROR(Y189/H189,"0")</f>
        <v>18</v>
      </c>
      <c r="Z190" s="779">
        <f>IFERROR(IF(Z189="",0,Z189),"0")</f>
        <v>9.0359999999999996E-2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35</v>
      </c>
      <c r="Y191" s="779">
        <f>IFERROR(SUM(Y189:Y189),"0")</f>
        <v>35.64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70</v>
      </c>
      <c r="Y196" s="778">
        <f t="shared" si="36"/>
        <v>71.400000000000006</v>
      </c>
      <c r="Z196" s="36">
        <f>IFERROR(IF(Y196=0,"",ROUNDUP(Y196/H196,0)*0.00502),"")</f>
        <v>0.17068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74.333333333333329</v>
      </c>
      <c r="BN196" s="64">
        <f t="shared" si="38"/>
        <v>75.820000000000007</v>
      </c>
      <c r="BO196" s="64">
        <f t="shared" si="39"/>
        <v>0.14245014245014245</v>
      </c>
      <c r="BP196" s="64">
        <f t="shared" si="40"/>
        <v>0.14529914529914531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33.333333333333329</v>
      </c>
      <c r="Y201" s="779">
        <f>IFERROR(Y193/H193,"0")+IFERROR(Y194/H194,"0")+IFERROR(Y195/H195,"0")+IFERROR(Y196/H196,"0")+IFERROR(Y197/H197,"0")+IFERROR(Y198/H198,"0")+IFERROR(Y199/H199,"0")+IFERROR(Y200/H200,"0")</f>
        <v>34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0.17068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70</v>
      </c>
      <c r="Y202" s="779">
        <f>IFERROR(SUM(Y193:Y200),"0")</f>
        <v>71.400000000000006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35</v>
      </c>
      <c r="Y211" s="778">
        <f>IFERROR(IF(X211="",0,CEILING((X211/$H211),1)*$H211),"")</f>
        <v>35.700000000000003</v>
      </c>
      <c r="Z211" s="36">
        <f>IFERROR(IF(Y211=0,"",ROUNDUP(Y211/H211,0)*0.00651),"")</f>
        <v>0.11067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38</v>
      </c>
      <c r="BN211" s="64">
        <f>IFERROR(Y211*I211/H211,"0")</f>
        <v>38.76</v>
      </c>
      <c r="BO211" s="64">
        <f>IFERROR(1/J211*(X211/H211),"0")</f>
        <v>9.1575091575091569E-2</v>
      </c>
      <c r="BP211" s="64">
        <f>IFERROR(1/J211*(Y211/H211),"0")</f>
        <v>9.3406593406593408E-2</v>
      </c>
    </row>
    <row r="212" spans="1:68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16.666666666666664</v>
      </c>
      <c r="Y212" s="779">
        <f>IFERROR(Y210/H210,"0")+IFERROR(Y211/H211,"0")</f>
        <v>17</v>
      </c>
      <c r="Z212" s="779">
        <f>IFERROR(IF(Z210="",0,Z210),"0")+IFERROR(IF(Z211="",0,Z211),"0")</f>
        <v>0.11067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35</v>
      </c>
      <c r="Y213" s="779">
        <f>IFERROR(SUM(Y210:Y211),"0")</f>
        <v>35.700000000000003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164</v>
      </c>
      <c r="Y215" s="778">
        <f t="shared" ref="Y215:Y222" si="41">IFERROR(IF(X215="",0,CEILING((X215/$H215),1)*$H215),"")</f>
        <v>167.4</v>
      </c>
      <c r="Z215" s="36">
        <f>IFERROR(IF(Y215=0,"",ROUNDUP(Y215/H215,0)*0.00902),"")</f>
        <v>0.27961999999999998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170.37777777777779</v>
      </c>
      <c r="BN215" s="64">
        <f t="shared" ref="BN215:BN222" si="43">IFERROR(Y215*I215/H215,"0")</f>
        <v>173.91</v>
      </c>
      <c r="BO215" s="64">
        <f t="shared" ref="BO215:BO222" si="44">IFERROR(1/J215*(X215/H215),"0")</f>
        <v>0.23007856341189672</v>
      </c>
      <c r="BP215" s="64">
        <f t="shared" ref="BP215:BP222" si="45">IFERROR(1/J215*(Y215/H215),"0")</f>
        <v>0.23484848484848486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22</v>
      </c>
      <c r="Y220" s="778">
        <f t="shared" si="41"/>
        <v>23.400000000000002</v>
      </c>
      <c r="Z220" s="36">
        <f>IFERROR(IF(Y220=0,"",ROUNDUP(Y220/H220,0)*0.00502),"")</f>
        <v>6.5259999999999999E-2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23.222222222222221</v>
      </c>
      <c r="BN220" s="64">
        <f t="shared" si="43"/>
        <v>24.7</v>
      </c>
      <c r="BO220" s="64">
        <f t="shared" si="44"/>
        <v>5.2231718898385564E-2</v>
      </c>
      <c r="BP220" s="64">
        <f t="shared" si="45"/>
        <v>5.5555555555555559E-2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42.592592592592588</v>
      </c>
      <c r="Y223" s="779">
        <f>IFERROR(Y215/H215,"0")+IFERROR(Y216/H216,"0")+IFERROR(Y217/H217,"0")+IFERROR(Y218/H218,"0")+IFERROR(Y219/H219,"0")+IFERROR(Y220/H220,"0")+IFERROR(Y221/H221,"0")+IFERROR(Y222/H222,"0")</f>
        <v>44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0.34487999999999996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186</v>
      </c>
      <c r="Y224" s="779">
        <f>IFERROR(SUM(Y215:Y222),"0")</f>
        <v>190.8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100</v>
      </c>
      <c r="Y227" s="778">
        <f t="shared" si="46"/>
        <v>101.39999999999999</v>
      </c>
      <c r="Z227" s="36">
        <f>IFERROR(IF(Y227=0,"",ROUNDUP(Y227/H227,0)*0.02175),"")</f>
        <v>0.28275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300</v>
      </c>
      <c r="Y229" s="77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120</v>
      </c>
      <c r="Y230" s="778">
        <f t="shared" si="46"/>
        <v>120</v>
      </c>
      <c r="Z230" s="36">
        <f t="shared" ref="Z230:Z236" si="51">IFERROR(IF(Y230=0,"",ROUNDUP(Y230/H230,0)*0.00651),"")</f>
        <v>0.32550000000000001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133.5</v>
      </c>
      <c r="BN230" s="64">
        <f t="shared" si="48"/>
        <v>133.5</v>
      </c>
      <c r="BO230" s="64">
        <f t="shared" si="49"/>
        <v>0.27472527472527475</v>
      </c>
      <c r="BP230" s="64">
        <f t="shared" si="50"/>
        <v>0.27472527472527475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280</v>
      </c>
      <c r="Y232" s="778">
        <f t="shared" si="46"/>
        <v>280.8</v>
      </c>
      <c r="Z232" s="36">
        <f t="shared" si="51"/>
        <v>0.76167000000000007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309.40000000000003</v>
      </c>
      <c r="BN232" s="64">
        <f t="shared" si="48"/>
        <v>310.28400000000005</v>
      </c>
      <c r="BO232" s="64">
        <f t="shared" si="49"/>
        <v>0.64102564102564108</v>
      </c>
      <c r="BP232" s="64">
        <f t="shared" si="50"/>
        <v>0.64285714285714302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200</v>
      </c>
      <c r="Y233" s="778">
        <f t="shared" si="46"/>
        <v>201.6</v>
      </c>
      <c r="Z233" s="36">
        <f t="shared" si="51"/>
        <v>0.54683999999999999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221</v>
      </c>
      <c r="BN233" s="64">
        <f t="shared" si="48"/>
        <v>222.768</v>
      </c>
      <c r="BO233" s="64">
        <f t="shared" si="49"/>
        <v>0.45787545787545797</v>
      </c>
      <c r="BP233" s="64">
        <f t="shared" si="50"/>
        <v>0.46153846153846156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80</v>
      </c>
      <c r="Y235" s="778">
        <f t="shared" si="46"/>
        <v>81.599999999999994</v>
      </c>
      <c r="Z235" s="36">
        <f t="shared" si="51"/>
        <v>0.22134000000000001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88.40000000000002</v>
      </c>
      <c r="BN235" s="64">
        <f t="shared" si="48"/>
        <v>90.168000000000006</v>
      </c>
      <c r="BO235" s="64">
        <f t="shared" si="49"/>
        <v>0.18315018315018317</v>
      </c>
      <c r="BP235" s="64">
        <f t="shared" si="50"/>
        <v>0.18681318681318682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120</v>
      </c>
      <c r="Y236" s="778">
        <f t="shared" si="46"/>
        <v>120</v>
      </c>
      <c r="Z236" s="36">
        <f t="shared" si="51"/>
        <v>0.32550000000000001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132.9</v>
      </c>
      <c r="BN236" s="64">
        <f t="shared" si="48"/>
        <v>132.9</v>
      </c>
      <c r="BO236" s="64">
        <f t="shared" si="49"/>
        <v>0.27472527472527475</v>
      </c>
      <c r="BP236" s="64">
        <f t="shared" si="50"/>
        <v>0.27472527472527475</v>
      </c>
    </row>
    <row r="237" spans="1:68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380.63660477453578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3.22485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1200</v>
      </c>
      <c r="Y238" s="779">
        <f>IFERROR(SUM(Y226:Y236),"0")</f>
        <v>1209.9000000000001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40</v>
      </c>
      <c r="Y244" s="778">
        <f t="shared" si="52"/>
        <v>40.799999999999997</v>
      </c>
      <c r="Z244" s="36">
        <f>IFERROR(IF(Y244=0,"",ROUNDUP(Y244/H244,0)*0.00651),"")</f>
        <v>0.11067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44.20000000000001</v>
      </c>
      <c r="BN244" s="64">
        <f t="shared" si="54"/>
        <v>45.084000000000003</v>
      </c>
      <c r="BO244" s="64">
        <f t="shared" si="55"/>
        <v>9.1575091575091583E-2</v>
      </c>
      <c r="BP244" s="64">
        <f t="shared" si="56"/>
        <v>9.3406593406593408E-2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53</v>
      </c>
      <c r="Y245" s="778">
        <f t="shared" si="52"/>
        <v>55.199999999999996</v>
      </c>
      <c r="Z245" s="36">
        <f>IFERROR(IF(Y245=0,"",ROUNDUP(Y245/H245,0)*0.00651),"")</f>
        <v>0.14973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58.565000000000005</v>
      </c>
      <c r="BN245" s="64">
        <f t="shared" si="54"/>
        <v>60.996000000000002</v>
      </c>
      <c r="BO245" s="64">
        <f t="shared" si="55"/>
        <v>0.12133699633699636</v>
      </c>
      <c r="BP245" s="64">
        <f t="shared" si="56"/>
        <v>0.1263736263736264</v>
      </c>
    </row>
    <row r="246" spans="1:68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38.75</v>
      </c>
      <c r="Y246" s="779">
        <f>IFERROR(Y240/H240,"0")+IFERROR(Y241/H241,"0")+IFERROR(Y242/H242,"0")+IFERROR(Y243/H243,"0")+IFERROR(Y244/H244,"0")+IFERROR(Y245/H245,"0")</f>
        <v>40</v>
      </c>
      <c r="Z246" s="779">
        <f>IFERROR(IF(Z240="",0,Z240),"0")+IFERROR(IF(Z241="",0,Z241),"0")+IFERROR(IF(Z242="",0,Z242),"0")+IFERROR(IF(Z243="",0,Z243),"0")+IFERROR(IF(Z244="",0,Z244),"0")+IFERROR(IF(Z245="",0,Z245),"0")</f>
        <v>0.26040000000000002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93</v>
      </c>
      <c r="Y247" s="779">
        <f>IFERROR(SUM(Y240:Y245),"0")</f>
        <v>96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34</v>
      </c>
      <c r="Y267" s="778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35.784999999999997</v>
      </c>
      <c r="BN267" s="64">
        <f t="shared" si="64"/>
        <v>37.89</v>
      </c>
      <c r="BO267" s="64">
        <f t="shared" si="65"/>
        <v>6.4393939393939392E-2</v>
      </c>
      <c r="BP267" s="64">
        <f t="shared" si="66"/>
        <v>6.8181818181818177E-2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8.5</v>
      </c>
      <c r="Y271" s="779">
        <f>IFERROR(Y262/H262,"0")+IFERROR(Y263/H263,"0")+IFERROR(Y264/H264,"0")+IFERROR(Y265/H265,"0")+IFERROR(Y266/H266,"0")+IFERROR(Y267/H267,"0")+IFERROR(Y268/H268,"0")+IFERROR(Y269/H269,"0")+IFERROR(Y270/H270,"0")</f>
        <v>9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8.1180000000000002E-2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34</v>
      </c>
      <c r="Y272" s="779">
        <f>IFERROR(SUM(Y262:Y270),"0")</f>
        <v>36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19</v>
      </c>
      <c r="Y274" s="778">
        <f>IFERROR(IF(X274="",0,CEILING((X274/$H274),1)*$H274),"")</f>
        <v>19.8</v>
      </c>
      <c r="Z274" s="36">
        <f>IFERROR(IF(Y274=0,"",ROUNDUP(Y274/H274,0)*0.00502),"")</f>
        <v>5.0200000000000002E-2</v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19.959595959595962</v>
      </c>
      <c r="BN274" s="64">
        <f>IFERROR(Y274*I274/H274,"0")</f>
        <v>20.800000000000004</v>
      </c>
      <c r="BO274" s="64">
        <f>IFERROR(1/J274*(X274/H274),"0")</f>
        <v>4.1008374341707683E-2</v>
      </c>
      <c r="BP274" s="64">
        <f>IFERROR(1/J274*(Y274/H274),"0")</f>
        <v>4.2735042735042736E-2</v>
      </c>
    </row>
    <row r="275" spans="1:68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9.5959595959595969</v>
      </c>
      <c r="Y275" s="779">
        <f>IFERROR(Y274/H274,"0")</f>
        <v>10</v>
      </c>
      <c r="Z275" s="779">
        <f>IFERROR(IF(Z274="",0,Z274),"0")</f>
        <v>5.0200000000000002E-2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19</v>
      </c>
      <c r="Y276" s="779">
        <f>IFERROR(SUM(Y274:Y274),"0")</f>
        <v>19.8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60</v>
      </c>
      <c r="Y308" s="778">
        <f t="shared" si="72"/>
        <v>60</v>
      </c>
      <c r="Z308" s="36">
        <f>IFERROR(IF(Y308=0,"",ROUNDUP(Y308/H308,0)*0.00651),"")</f>
        <v>0.16275000000000001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66.300000000000011</v>
      </c>
      <c r="BN308" s="64">
        <f t="shared" si="74"/>
        <v>66.300000000000011</v>
      </c>
      <c r="BO308" s="64">
        <f t="shared" si="75"/>
        <v>0.13736263736263737</v>
      </c>
      <c r="BP308" s="64">
        <f t="shared" si="76"/>
        <v>0.13736263736263737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60</v>
      </c>
      <c r="Y309" s="778">
        <f t="shared" si="72"/>
        <v>60</v>
      </c>
      <c r="Z309" s="36">
        <f>IFERROR(IF(Y309=0,"",ROUNDUP(Y309/H309,0)*0.00651),"")</f>
        <v>0.16275000000000001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64.500000000000014</v>
      </c>
      <c r="BN309" s="64">
        <f t="shared" si="74"/>
        <v>64.500000000000014</v>
      </c>
      <c r="BO309" s="64">
        <f t="shared" si="75"/>
        <v>0.13736263736263737</v>
      </c>
      <c r="BP309" s="64">
        <f t="shared" si="76"/>
        <v>0.13736263736263737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50</v>
      </c>
      <c r="Y311" s="779">
        <f>IFERROR(Y305/H305,"0")+IFERROR(Y306/H306,"0")+IFERROR(Y307/H307,"0")+IFERROR(Y308/H308,"0")+IFERROR(Y309/H309,"0")+IFERROR(Y310/H310,"0")</f>
        <v>50</v>
      </c>
      <c r="Z311" s="779">
        <f>IFERROR(IF(Z305="",0,Z305),"0")+IFERROR(IF(Z306="",0,Z306),"0")+IFERROR(IF(Z307="",0,Z307),"0")+IFERROR(IF(Z308="",0,Z308),"0")+IFERROR(IF(Z309="",0,Z309),"0")+IFERROR(IF(Z310="",0,Z310),"0")</f>
        <v>0.32550000000000001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120</v>
      </c>
      <c r="Y312" s="779">
        <f>IFERROR(SUM(Y305:Y310),"0")</f>
        <v>120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14</v>
      </c>
      <c r="Y379" s="778">
        <f t="shared" si="82"/>
        <v>16.200000000000003</v>
      </c>
      <c r="Z379" s="36">
        <f>IFERROR(IF(Y379=0,"",ROUNDUP(Y379/H379,0)*0.00651),"")</f>
        <v>3.9059999999999997E-2</v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15.337777777777779</v>
      </c>
      <c r="BN379" s="64">
        <f t="shared" si="84"/>
        <v>17.748000000000001</v>
      </c>
      <c r="BO379" s="64">
        <f t="shared" si="85"/>
        <v>2.8490028490028491E-2</v>
      </c>
      <c r="BP379" s="64">
        <f t="shared" si="86"/>
        <v>3.2967032967032975E-2</v>
      </c>
    </row>
    <row r="380" spans="1:68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5.1851851851851851</v>
      </c>
      <c r="Y380" s="779">
        <f>IFERROR(Y374/H374,"0")+IFERROR(Y375/H375,"0")+IFERROR(Y376/H376,"0")+IFERROR(Y377/H377,"0")+IFERROR(Y378/H378,"0")+IFERROR(Y379/H379,"0")</f>
        <v>6.0000000000000009</v>
      </c>
      <c r="Z380" s="779">
        <f>IFERROR(IF(Z374="",0,Z374),"0")+IFERROR(IF(Z375="",0,Z375),"0")+IFERROR(IF(Z376="",0,Z376),"0")+IFERROR(IF(Z377="",0,Z377),"0")+IFERROR(IF(Z378="",0,Z378),"0")+IFERROR(IF(Z379="",0,Z379),"0")</f>
        <v>3.9059999999999997E-2</v>
      </c>
      <c r="AA380" s="780"/>
      <c r="AB380" s="780"/>
      <c r="AC380" s="780"/>
    </row>
    <row r="381" spans="1:68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14</v>
      </c>
      <c r="Y381" s="779">
        <f>IFERROR(SUM(Y374:Y379),"0")</f>
        <v>16.200000000000003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230</v>
      </c>
      <c r="Y383" s="778">
        <f>IFERROR(IF(X383="",0,CEILING((X383/$H383),1)*$H383),"")</f>
        <v>235.20000000000002</v>
      </c>
      <c r="Z383" s="36">
        <f>IFERROR(IF(Y383=0,"",ROUNDUP(Y383/H383,0)*0.02175),"")</f>
        <v>0.60899999999999999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245.44285714285715</v>
      </c>
      <c r="BN383" s="64">
        <f>IFERROR(Y383*I383/H383,"0")</f>
        <v>250.99200000000002</v>
      </c>
      <c r="BO383" s="64">
        <f>IFERROR(1/J383*(X383/H383),"0")</f>
        <v>0.48894557823129248</v>
      </c>
      <c r="BP383" s="64">
        <f>IFERROR(1/J383*(Y383/H383),"0")</f>
        <v>0.5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394</v>
      </c>
      <c r="Y384" s="778">
        <f>IFERROR(IF(X384="",0,CEILING((X384/$H384),1)*$H384),"")</f>
        <v>397.8</v>
      </c>
      <c r="Z384" s="36">
        <f>IFERROR(IF(Y384=0,"",ROUNDUP(Y384/H384,0)*0.02175),"")</f>
        <v>1.1092499999999998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422.4892307692308</v>
      </c>
      <c r="BN384" s="64">
        <f>IFERROR(Y384*I384/H384,"0")</f>
        <v>426.56400000000008</v>
      </c>
      <c r="BO384" s="64">
        <f>IFERROR(1/J384*(X384/H384),"0")</f>
        <v>0.90201465201465192</v>
      </c>
      <c r="BP384" s="64">
        <f>IFERROR(1/J384*(Y384/H384),"0")</f>
        <v>0.9107142857142857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8</v>
      </c>
      <c r="Y385" s="778">
        <f>IFERROR(IF(X385="",0,CEILING((X385/$H385),1)*$H385),"")</f>
        <v>8.4</v>
      </c>
      <c r="Z385" s="36">
        <f>IFERROR(IF(Y385=0,"",ROUNDUP(Y385/H385,0)*0.02175),"")</f>
        <v>2.1749999999999999E-2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8.5371428571428574</v>
      </c>
      <c r="BN385" s="64">
        <f>IFERROR(Y385*I385/H385,"0")</f>
        <v>8.9640000000000004</v>
      </c>
      <c r="BO385" s="64">
        <f>IFERROR(1/J385*(X385/H385),"0")</f>
        <v>1.7006802721088433E-2</v>
      </c>
      <c r="BP385" s="64">
        <f>IFERROR(1/J385*(Y385/H385),"0")</f>
        <v>1.7857142857142856E-2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78.84615384615384</v>
      </c>
      <c r="Y387" s="779">
        <f>IFERROR(Y383/H383,"0")+IFERROR(Y384/H384,"0")+IFERROR(Y385/H385,"0")+IFERROR(Y386/H386,"0")</f>
        <v>80</v>
      </c>
      <c r="Z387" s="779">
        <f>IFERROR(IF(Z383="",0,Z383),"0")+IFERROR(IF(Z384="",0,Z384),"0")+IFERROR(IF(Z385="",0,Z385),"0")+IFERROR(IF(Z386="",0,Z386),"0")</f>
        <v>1.7399999999999998</v>
      </c>
      <c r="AA387" s="780"/>
      <c r="AB387" s="780"/>
      <c r="AC387" s="780"/>
    </row>
    <row r="388" spans="1:68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632</v>
      </c>
      <c r="Y388" s="779">
        <f>IFERROR(SUM(Y383:Y386),"0")</f>
        <v>641.4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21</v>
      </c>
      <c r="Y392" s="778">
        <f>IFERROR(IF(X392="",0,CEILING((X392/$H392),1)*$H392),"")</f>
        <v>22.95</v>
      </c>
      <c r="Z392" s="36">
        <f>IFERROR(IF(Y392=0,"",ROUNDUP(Y392/H392,0)*0.00651),"")</f>
        <v>5.8590000000000003E-2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24.335294117647059</v>
      </c>
      <c r="BN392" s="64">
        <f>IFERROR(Y392*I392/H392,"0")</f>
        <v>26.595000000000002</v>
      </c>
      <c r="BO392" s="64">
        <f>IFERROR(1/J392*(X392/H392),"0")</f>
        <v>4.5248868778280549E-2</v>
      </c>
      <c r="BP392" s="64">
        <f>IFERROR(1/J392*(Y392/H392),"0")</f>
        <v>4.9450549450549455E-2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127</v>
      </c>
      <c r="Y393" s="778">
        <f>IFERROR(IF(X393="",0,CEILING((X393/$H393),1)*$H393),"")</f>
        <v>127.49999999999999</v>
      </c>
      <c r="Z393" s="36">
        <f>IFERROR(IF(Y393=0,"",ROUNDUP(Y393/H393,0)*0.00651),"")</f>
        <v>0.32550000000000001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143.43529411764706</v>
      </c>
      <c r="BN393" s="64">
        <f>IFERROR(Y393*I393/H393,"0")</f>
        <v>143.99999999999997</v>
      </c>
      <c r="BO393" s="64">
        <f>IFERROR(1/J393*(X393/H393),"0")</f>
        <v>0.27364792070674426</v>
      </c>
      <c r="BP393" s="64">
        <f>IFERROR(1/J393*(Y393/H393),"0")</f>
        <v>0.27472527472527475</v>
      </c>
    </row>
    <row r="394" spans="1:68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58.03921568627451</v>
      </c>
      <c r="Y394" s="779">
        <f>IFERROR(Y390/H390,"0")+IFERROR(Y391/H391,"0")+IFERROR(Y392/H392,"0")+IFERROR(Y393/H393,"0")</f>
        <v>59</v>
      </c>
      <c r="Z394" s="779">
        <f>IFERROR(IF(Z390="",0,Z390),"0")+IFERROR(IF(Z391="",0,Z391),"0")+IFERROR(IF(Z392="",0,Z392),"0")+IFERROR(IF(Z393="",0,Z393),"0")</f>
        <v>0.38409000000000004</v>
      </c>
      <c r="AA394" s="780"/>
      <c r="AB394" s="780"/>
      <c r="AC394" s="780"/>
    </row>
    <row r="395" spans="1:68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148</v>
      </c>
      <c r="Y395" s="779">
        <f>IFERROR(SUM(Y390:Y393),"0")</f>
        <v>150.44999999999999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38</v>
      </c>
      <c r="Y408" s="778">
        <f>IFERROR(IF(X408="",0,CEILING((X408/$H408),1)*$H408),"")</f>
        <v>40.5</v>
      </c>
      <c r="Z408" s="36">
        <f>IFERROR(IF(Y408=0,"",ROUNDUP(Y408/H408,0)*0.02175),"")</f>
        <v>0.10874999999999999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40.645925925925923</v>
      </c>
      <c r="BN408" s="64">
        <f>IFERROR(Y408*I408/H408,"0")</f>
        <v>43.32</v>
      </c>
      <c r="BO408" s="64">
        <f>IFERROR(1/J408*(X408/H408),"0")</f>
        <v>8.3774250440917117E-2</v>
      </c>
      <c r="BP408" s="64">
        <f>IFERROR(1/J408*(Y408/H408),"0")</f>
        <v>8.9285714285714274E-2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4.6913580246913584</v>
      </c>
      <c r="Y411" s="779">
        <f>IFERROR(Y408/H408,"0")+IFERROR(Y409/H409,"0")+IFERROR(Y410/H410,"0")</f>
        <v>5</v>
      </c>
      <c r="Z411" s="779">
        <f>IFERROR(IF(Z408="",0,Z408),"0")+IFERROR(IF(Z409="",0,Z409),"0")+IFERROR(IF(Z410="",0,Z410),"0")</f>
        <v>0.10874999999999999</v>
      </c>
      <c r="AA411" s="780"/>
      <c r="AB411" s="780"/>
      <c r="AC411" s="780"/>
    </row>
    <row r="412" spans="1:68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38</v>
      </c>
      <c r="Y412" s="779">
        <f>IFERROR(SUM(Y408:Y410),"0")</f>
        <v>40.5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2000</v>
      </c>
      <c r="Y417" s="778">
        <f t="shared" si="87"/>
        <v>2010</v>
      </c>
      <c r="Z417" s="36">
        <f>IFERROR(IF(Y417=0,"",ROUNDUP(Y417/H417,0)*0.02175),"")</f>
        <v>2.9144999999999999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2064</v>
      </c>
      <c r="BN417" s="64">
        <f t="shared" si="89"/>
        <v>2074.3200000000002</v>
      </c>
      <c r="BO417" s="64">
        <f t="shared" si="90"/>
        <v>2.7777777777777777</v>
      </c>
      <c r="BP417" s="64">
        <f t="shared" si="91"/>
        <v>2.7916666666666665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1000</v>
      </c>
      <c r="Y419" s="77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1000</v>
      </c>
      <c r="Y422" s="778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268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5.8289999999999997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4000</v>
      </c>
      <c r="Y428" s="779">
        <f>IFERROR(SUM(Y416:Y426),"0")</f>
        <v>4020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0</v>
      </c>
      <c r="Y430" s="77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hidden="1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0</v>
      </c>
      <c r="Y433" s="779">
        <f>IFERROR(SUM(Y430:Y431),"0")</f>
        <v>0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19</v>
      </c>
      <c r="Y436" s="778">
        <f>IFERROR(IF(X436="",0,CEILING((X436/$H436),1)*$H436),"")</f>
        <v>27</v>
      </c>
      <c r="Z436" s="36">
        <f>IFERROR(IF(Y436=0,"",ROUNDUP(Y436/H436,0)*0.02175),"")</f>
        <v>6.5250000000000002E-2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20.190666666666669</v>
      </c>
      <c r="BN436" s="64">
        <f>IFERROR(Y436*I436/H436,"0")</f>
        <v>28.692</v>
      </c>
      <c r="BO436" s="64">
        <f>IFERROR(1/J436*(X436/H436),"0")</f>
        <v>3.7698412698412696E-2</v>
      </c>
      <c r="BP436" s="64">
        <f>IFERROR(1/J436*(Y436/H436),"0")</f>
        <v>5.3571428571428568E-2</v>
      </c>
    </row>
    <row r="437" spans="1:68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2.1111111111111112</v>
      </c>
      <c r="Y437" s="779">
        <f>IFERROR(Y435/H435,"0")+IFERROR(Y436/H436,"0")</f>
        <v>3</v>
      </c>
      <c r="Z437" s="779">
        <f>IFERROR(IF(Z435="",0,Z435),"0")+IFERROR(IF(Z436="",0,Z436),"0")</f>
        <v>6.5250000000000002E-2</v>
      </c>
      <c r="AA437" s="780"/>
      <c r="AB437" s="780"/>
      <c r="AC437" s="780"/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19</v>
      </c>
      <c r="Y438" s="779">
        <f>IFERROR(SUM(Y435:Y436),"0")</f>
        <v>27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105</v>
      </c>
      <c r="Y440" s="778">
        <f>IFERROR(IF(X440="",0,CEILING((X440/$H440),1)*$H440),"")</f>
        <v>108</v>
      </c>
      <c r="Z440" s="36">
        <f>IFERROR(IF(Y440=0,"",ROUNDUP(Y440/H440,0)*0.02175),"")</f>
        <v>0.26100000000000001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111.58</v>
      </c>
      <c r="BN440" s="64">
        <f>IFERROR(Y440*I440/H440,"0")</f>
        <v>114.768</v>
      </c>
      <c r="BO440" s="64">
        <f>IFERROR(1/J440*(X440/H440),"0")</f>
        <v>0.20833333333333331</v>
      </c>
      <c r="BP440" s="64">
        <f>IFERROR(1/J440*(Y440/H440),"0")</f>
        <v>0.21428571428571427</v>
      </c>
    </row>
    <row r="441" spans="1:68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11.666666666666666</v>
      </c>
      <c r="Y441" s="779">
        <f>IFERROR(Y440/H440,"0")</f>
        <v>12</v>
      </c>
      <c r="Z441" s="779">
        <f>IFERROR(IF(Z440="",0,Z440),"0")</f>
        <v>0.26100000000000001</v>
      </c>
      <c r="AA441" s="780"/>
      <c r="AB441" s="780"/>
      <c r="AC441" s="780"/>
    </row>
    <row r="442" spans="1:68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105</v>
      </c>
      <c r="Y442" s="779">
        <f>IFERROR(SUM(Y440:Y440),"0")</f>
        <v>108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1692</v>
      </c>
      <c r="Y461" s="778">
        <f>IFERROR(IF(X461="",0,CEILING((X461/$H461),1)*$H461),"")</f>
        <v>1692</v>
      </c>
      <c r="Z461" s="36">
        <f>IFERROR(IF(Y461=0,"",ROUNDUP(Y461/H461,0)*0.02175),"")</f>
        <v>4.0889999999999995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1798.0320000000002</v>
      </c>
      <c r="BN461" s="64">
        <f>IFERROR(Y461*I461/H461,"0")</f>
        <v>1798.0320000000002</v>
      </c>
      <c r="BO461" s="64">
        <f>IFERROR(1/J461*(X461/H461),"0")</f>
        <v>3.3571428571428568</v>
      </c>
      <c r="BP461" s="64">
        <f>IFERROR(1/J461*(Y461/H461),"0")</f>
        <v>3.3571428571428568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188</v>
      </c>
      <c r="Y466" s="779">
        <f>IFERROR(Y461/H461,"0")+IFERROR(Y462/H462,"0")+IFERROR(Y463/H463,"0")+IFERROR(Y464/H464,"0")+IFERROR(Y465/H465,"0")</f>
        <v>188</v>
      </c>
      <c r="Z466" s="779">
        <f>IFERROR(IF(Z461="",0,Z461),"0")+IFERROR(IF(Z462="",0,Z462),"0")+IFERROR(IF(Z463="",0,Z463),"0")+IFERROR(IF(Z464="",0,Z464),"0")+IFERROR(IF(Z465="",0,Z465),"0")</f>
        <v>4.0889999999999995</v>
      </c>
      <c r="AA466" s="780"/>
      <c r="AB466" s="780"/>
      <c r="AC466" s="780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1692</v>
      </c>
      <c r="Y467" s="779">
        <f>IFERROR(SUM(Y461:Y465),"0")</f>
        <v>1692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14</v>
      </c>
      <c r="Y491" s="778">
        <f t="shared" si="98"/>
        <v>14.700000000000001</v>
      </c>
      <c r="Z491" s="36">
        <f t="shared" si="103"/>
        <v>3.5140000000000005E-2</v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14.866666666666665</v>
      </c>
      <c r="BN491" s="64">
        <f t="shared" si="100"/>
        <v>15.61</v>
      </c>
      <c r="BO491" s="64">
        <f t="shared" si="101"/>
        <v>2.8490028490028491E-2</v>
      </c>
      <c r="BP491" s="64">
        <f t="shared" si="102"/>
        <v>2.9914529914529919E-2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6.6666666666666661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3.5140000000000005E-2</v>
      </c>
      <c r="AA501" s="780"/>
      <c r="AB501" s="780"/>
      <c r="AC501" s="780"/>
    </row>
    <row r="502" spans="1:68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14</v>
      </c>
      <c r="Y502" s="779">
        <f>IFERROR(SUM(Y479:Y500),"0")</f>
        <v>14.700000000000001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3</v>
      </c>
      <c r="Y509" s="778">
        <f>IFERROR(IF(X509="",0,CEILING((X509/$H509),1)*$H509),"")</f>
        <v>3.5999999999999996</v>
      </c>
      <c r="Z509" s="36">
        <f>IFERROR(IF(Y509=0,"",ROUNDUP(Y509/H509,0)*0.00627),"")</f>
        <v>1.881E-2</v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4.5000000000000009</v>
      </c>
      <c r="BN509" s="64">
        <f>IFERROR(Y509*I509/H509,"0")</f>
        <v>5.3999999999999995</v>
      </c>
      <c r="BO509" s="64">
        <f>IFERROR(1/J509*(X509/H509),"0")</f>
        <v>1.2500000000000001E-2</v>
      </c>
      <c r="BP509" s="64">
        <f>IFERROR(1/J509*(Y509/H509),"0")</f>
        <v>1.4999999999999999E-2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2</v>
      </c>
      <c r="Y510" s="778">
        <f>IFERROR(IF(X510="",0,CEILING((X510/$H510),1)*$H510),"")</f>
        <v>2.64</v>
      </c>
      <c r="Z510" s="36">
        <f>IFERROR(IF(Y510=0,"",ROUNDUP(Y510/H510,0)*0.00627),"")</f>
        <v>1.2540000000000001E-2</v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2.8484848484848482</v>
      </c>
      <c r="BN510" s="64">
        <f>IFERROR(Y510*I510/H510,"0")</f>
        <v>3.7599999999999993</v>
      </c>
      <c r="BO510" s="64">
        <f>IFERROR(1/J510*(X510/H510),"0")</f>
        <v>7.575757575757576E-3</v>
      </c>
      <c r="BP510" s="64">
        <f>IFERROR(1/J510*(Y510/H510),"0")</f>
        <v>0.01</v>
      </c>
    </row>
    <row r="511" spans="1:68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4.0151515151515156</v>
      </c>
      <c r="Y511" s="779">
        <f>IFERROR(Y509/H509,"0")+IFERROR(Y510/H510,"0")</f>
        <v>5</v>
      </c>
      <c r="Z511" s="779">
        <f>IFERROR(IF(Z509="",0,Z509),"0")+IFERROR(IF(Z510="",0,Z510),"0")</f>
        <v>3.1350000000000003E-2</v>
      </c>
      <c r="AA511" s="780"/>
      <c r="AB511" s="780"/>
      <c r="AC511" s="780"/>
    </row>
    <row r="512" spans="1:68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5</v>
      </c>
      <c r="Y512" s="779">
        <f>IFERROR(SUM(Y509:Y510),"0")</f>
        <v>6.24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3</v>
      </c>
      <c r="Y527" s="778">
        <f>IFERROR(IF(X527="",0,CEILING((X527/$H527),1)*$H527),"")</f>
        <v>3</v>
      </c>
      <c r="Z527" s="36">
        <f>IFERROR(IF(Y527=0,"",ROUNDUP(Y527/H527,0)*0.00627),"")</f>
        <v>6.2700000000000004E-3</v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3.6</v>
      </c>
      <c r="BN527" s="64">
        <f>IFERROR(Y527*I527/H527,"0")</f>
        <v>3.6</v>
      </c>
      <c r="BO527" s="64">
        <f>IFERROR(1/J527*(X527/H527),"0")</f>
        <v>5.0000000000000001E-3</v>
      </c>
      <c r="BP527" s="64">
        <f>IFERROR(1/J527*(Y527/H527),"0")</f>
        <v>5.0000000000000001E-3</v>
      </c>
    </row>
    <row r="528" spans="1:68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1</v>
      </c>
      <c r="Y528" s="779">
        <f>IFERROR(Y527/H527,"0")</f>
        <v>1</v>
      </c>
      <c r="Z528" s="779">
        <f>IFERROR(IF(Z527="",0,Z527),"0")</f>
        <v>6.2700000000000004E-3</v>
      </c>
      <c r="AA528" s="780"/>
      <c r="AB528" s="780"/>
      <c r="AC528" s="780"/>
    </row>
    <row r="529" spans="1:68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3</v>
      </c>
      <c r="Y529" s="779">
        <f>IFERROR(SUM(Y527:Y527),"0")</f>
        <v>3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12</v>
      </c>
      <c r="Y532" s="778">
        <f t="shared" ref="Y532:Y537" si="104">IFERROR(IF(X532="",0,CEILING((X532/$H532),1)*$H532),"")</f>
        <v>12</v>
      </c>
      <c r="Z532" s="36">
        <f>IFERROR(IF(Y532=0,"",ROUNDUP(Y532/H532,0)*0.00502),"")</f>
        <v>5.0200000000000002E-2</v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13.720000000000002</v>
      </c>
      <c r="BN532" s="64">
        <f t="shared" ref="BN532:BN537" si="106">IFERROR(Y532*I532/H532,"0")</f>
        <v>13.720000000000002</v>
      </c>
      <c r="BO532" s="64">
        <f t="shared" ref="BO532:BO537" si="107">IFERROR(1/J532*(X532/H532),"0")</f>
        <v>4.2735042735042736E-2</v>
      </c>
      <c r="BP532" s="64">
        <f t="shared" ref="BP532:BP537" si="108">IFERROR(1/J532*(Y532/H532),"0")</f>
        <v>4.2735042735042736E-2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10</v>
      </c>
      <c r="Y538" s="779">
        <f>IFERROR(Y532/H532,"0")+IFERROR(Y533/H533,"0")+IFERROR(Y534/H534,"0")+IFERROR(Y535/H535,"0")+IFERROR(Y536/H536,"0")+IFERROR(Y537/H537,"0")</f>
        <v>10</v>
      </c>
      <c r="Z538" s="779">
        <f>IFERROR(IF(Z532="",0,Z532),"0")+IFERROR(IF(Z533="",0,Z533),"0")+IFERROR(IF(Z534="",0,Z534),"0")+IFERROR(IF(Z535="",0,Z535),"0")+IFERROR(IF(Z536="",0,Z536),"0")+IFERROR(IF(Z537="",0,Z537),"0")</f>
        <v>5.0200000000000002E-2</v>
      </c>
      <c r="AA538" s="780"/>
      <c r="AB538" s="780"/>
      <c r="AC538" s="780"/>
    </row>
    <row r="539" spans="1:68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12</v>
      </c>
      <c r="Y539" s="779">
        <f>IFERROR(SUM(Y532:Y537),"0")</f>
        <v>12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hidden="1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262</v>
      </c>
      <c r="Y549" s="778">
        <f t="shared" si="109"/>
        <v>264</v>
      </c>
      <c r="Z549" s="36">
        <f t="shared" si="110"/>
        <v>0.59799999999999998</v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279.86363636363632</v>
      </c>
      <c r="BN549" s="64">
        <f t="shared" si="112"/>
        <v>281.99999999999994</v>
      </c>
      <c r="BO549" s="64">
        <f t="shared" si="113"/>
        <v>0.47712703962703962</v>
      </c>
      <c r="BP549" s="64">
        <f t="shared" si="114"/>
        <v>0.48076923076923078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1000</v>
      </c>
      <c r="Y551" s="778">
        <f t="shared" si="109"/>
        <v>1003.2</v>
      </c>
      <c r="Z551" s="36">
        <f t="shared" si="110"/>
        <v>2.2724000000000002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1068.1818181818182</v>
      </c>
      <c r="BN551" s="64">
        <f t="shared" si="112"/>
        <v>1071.5999999999999</v>
      </c>
      <c r="BO551" s="64">
        <f t="shared" si="113"/>
        <v>1.821095571095571</v>
      </c>
      <c r="BP551" s="64">
        <f t="shared" si="114"/>
        <v>1.8269230769230771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500</v>
      </c>
      <c r="Y553" s="778">
        <f t="shared" si="109"/>
        <v>501.6</v>
      </c>
      <c r="Z553" s="36">
        <f t="shared" si="110"/>
        <v>1.1362000000000001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534.09090909090912</v>
      </c>
      <c r="BN553" s="64">
        <f t="shared" si="112"/>
        <v>535.79999999999995</v>
      </c>
      <c r="BO553" s="64">
        <f t="shared" si="113"/>
        <v>0.91054778554778548</v>
      </c>
      <c r="BP553" s="64">
        <f t="shared" si="114"/>
        <v>0.91346153846153855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60</v>
      </c>
      <c r="Y554" s="778">
        <f t="shared" si="109"/>
        <v>61.2</v>
      </c>
      <c r="Z554" s="36">
        <f>IFERROR(IF(Y554=0,"",ROUNDUP(Y554/H554,0)*0.00902),"")</f>
        <v>0.15334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63.5</v>
      </c>
      <c r="BN554" s="64">
        <f t="shared" si="112"/>
        <v>64.77000000000001</v>
      </c>
      <c r="BO554" s="64">
        <f t="shared" si="113"/>
        <v>0.12626262626262627</v>
      </c>
      <c r="BP554" s="64">
        <f t="shared" si="114"/>
        <v>0.12878787878787878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350.37878787878788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352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4.1599400000000006</v>
      </c>
      <c r="AA563" s="780"/>
      <c r="AB563" s="780"/>
      <c r="AC563" s="780"/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1822</v>
      </c>
      <c r="Y564" s="779">
        <f>IFERROR(SUM(Y548:Y562),"0")</f>
        <v>1830.0000000000002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hidden="1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hidden="1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300</v>
      </c>
      <c r="Y572" s="778">
        <f t="shared" ref="Y572:Y580" si="115">IFERROR(IF(X572="",0,CEILING((X572/$H572),1)*$H572),"")</f>
        <v>300.96000000000004</v>
      </c>
      <c r="Z572" s="36">
        <f>IFERROR(IF(Y572=0,"",ROUNDUP(Y572/H572,0)*0.01196),"")</f>
        <v>0.68171999999999999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320.45454545454544</v>
      </c>
      <c r="BN572" s="64">
        <f t="shared" ref="BN572:BN580" si="117">IFERROR(Y572*I572/H572,"0")</f>
        <v>321.48</v>
      </c>
      <c r="BO572" s="64">
        <f t="shared" ref="BO572:BO580" si="118">IFERROR(1/J572*(X572/H572),"0")</f>
        <v>0.54632867132867136</v>
      </c>
      <c r="BP572" s="64">
        <f t="shared" ref="BP572:BP580" si="119">IFERROR(1/J572*(Y572/H572),"0")</f>
        <v>0.54807692307692313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300</v>
      </c>
      <c r="Y573" s="778">
        <f t="shared" si="115"/>
        <v>300.96000000000004</v>
      </c>
      <c r="Z573" s="36">
        <f>IFERROR(IF(Y573=0,"",ROUNDUP(Y573/H573,0)*0.01196),"")</f>
        <v>0.68171999999999999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320.45454545454544</v>
      </c>
      <c r="BN573" s="64">
        <f t="shared" si="117"/>
        <v>321.48</v>
      </c>
      <c r="BO573" s="64">
        <f t="shared" si="118"/>
        <v>0.54632867132867136</v>
      </c>
      <c r="BP573" s="64">
        <f t="shared" si="119"/>
        <v>0.54807692307692313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800</v>
      </c>
      <c r="Y574" s="778">
        <f t="shared" si="115"/>
        <v>802.56000000000006</v>
      </c>
      <c r="Z574" s="36">
        <f>IFERROR(IF(Y574=0,"",ROUNDUP(Y574/H574,0)*0.01196),"")</f>
        <v>1.81792</v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854.5454545454545</v>
      </c>
      <c r="BN574" s="64">
        <f t="shared" si="117"/>
        <v>857.28</v>
      </c>
      <c r="BO574" s="64">
        <f t="shared" si="118"/>
        <v>1.4568764568764567</v>
      </c>
      <c r="BP574" s="64">
        <f t="shared" si="119"/>
        <v>1.4615384615384617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265.15151515151513</v>
      </c>
      <c r="Y581" s="779">
        <f>IFERROR(Y572/H572,"0")+IFERROR(Y573/H573,"0")+IFERROR(Y574/H574,"0")+IFERROR(Y575/H575,"0")+IFERROR(Y576/H576,"0")+IFERROR(Y577/H577,"0")+IFERROR(Y578/H578,"0")+IFERROR(Y579/H579,"0")+IFERROR(Y580/H580,"0")</f>
        <v>266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3.1813599999999997</v>
      </c>
      <c r="AA581" s="780"/>
      <c r="AB581" s="780"/>
      <c r="AC581" s="780"/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1400</v>
      </c>
      <c r="Y582" s="779">
        <f>IFERROR(SUM(Y572:Y580),"0")</f>
        <v>1404.48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17335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17476.410000000003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18314.689718594716</v>
      </c>
      <c r="Y666" s="779">
        <f>IFERROR(SUM(BN22:BN662),"0")</f>
        <v>18464.812999999995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31</v>
      </c>
      <c r="Y667" s="38">
        <f>ROUNDUP(SUM(BP22:BP662),0)</f>
        <v>32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19089.689718594716</v>
      </c>
      <c r="Y668" s="779">
        <f>GrossWeightTotalR+PalletQtyTotalR*25</f>
        <v>19264.812999999995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2618.0870697053929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2642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36.902719999999995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1306.8000000000002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1627.8000000000002</v>
      </c>
      <c r="E675" s="46">
        <f>IFERROR(Y106*1,"0")+IFERROR(Y107*1,"0")+IFERROR(Y108*1,"0")+IFERROR(Y112*1,"0")+IFERROR(Y113*1,"0")+IFERROR(Y114*1,"0")+IFERROR(Y115*1,"0")+IFERROR(Y116*1,"0")+IFERROR(Y117*1,"0")</f>
        <v>1197.9000000000001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1562.7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107.04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1532.3999999999999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55.8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120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808.05000000000007</v>
      </c>
      <c r="V675" s="46">
        <f>IFERROR(Y404*1,"0")+IFERROR(Y408*1,"0")+IFERROR(Y409*1,"0")+IFERROR(Y410*1,"0")</f>
        <v>40.5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4155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1692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20.94</v>
      </c>
      <c r="Z675" s="46">
        <f>IFERROR(Y515*1,"0")+IFERROR(Y519*1,"0")+IFERROR(Y520*1,"0")+IFERROR(Y521*1,"0")+IFERROR(Y522*1,"0")+IFERROR(Y523*1,"0")+IFERROR(Y527*1,"0")</f>
        <v>3</v>
      </c>
      <c r="AA675" s="46">
        <f>IFERROR(Y532*1,"0")+IFERROR(Y533*1,"0")+IFERROR(Y534*1,"0")+IFERROR(Y535*1,"0")+IFERROR(Y536*1,"0")+IFERROR(Y537*1,"0")</f>
        <v>12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3234.48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300,00"/>
        <filter val="1 400,00"/>
        <filter val="1 692,00"/>
        <filter val="1 822,00"/>
        <filter val="1,00"/>
        <filter val="10,00"/>
        <filter val="100,00"/>
        <filter val="105,00"/>
        <filter val="11,67"/>
        <filter val="114,00"/>
        <filter val="119,38"/>
        <filter val="12,00"/>
        <filter val="120,00"/>
        <filter val="121,98"/>
        <filter val="127,00"/>
        <filter val="135,00"/>
        <filter val="14,00"/>
        <filter val="148,00"/>
        <filter val="155,00"/>
        <filter val="156,00"/>
        <filter val="16,67"/>
        <filter val="164,00"/>
        <filter val="17 335,00"/>
        <filter val="17,68"/>
        <filter val="18 314,69"/>
        <filter val="18,00"/>
        <filter val="18,57"/>
        <filter val="180,00"/>
        <filter val="186,00"/>
        <filter val="188,00"/>
        <filter val="19 089,69"/>
        <filter val="19,00"/>
        <filter val="2 000,00"/>
        <filter val="2 618,09"/>
        <filter val="2,00"/>
        <filter val="2,11"/>
        <filter val="200,00"/>
        <filter val="21,00"/>
        <filter val="22,00"/>
        <filter val="22,22"/>
        <filter val="230,00"/>
        <filter val="250,00"/>
        <filter val="262,00"/>
        <filter val="265,15"/>
        <filter val="266,00"/>
        <filter val="266,67"/>
        <filter val="280,00"/>
        <filter val="3,00"/>
        <filter val="300,00"/>
        <filter val="31"/>
        <filter val="33,33"/>
        <filter val="34,00"/>
        <filter val="35,00"/>
        <filter val="350,38"/>
        <filter val="38,00"/>
        <filter val="38,75"/>
        <filter val="380,64"/>
        <filter val="386,00"/>
        <filter val="394,00"/>
        <filter val="4 000,00"/>
        <filter val="4,02"/>
        <filter val="4,69"/>
        <filter val="40,00"/>
        <filter val="400,00"/>
        <filter val="42,59"/>
        <filter val="430,00"/>
        <filter val="48,00"/>
        <filter val="499,00"/>
        <filter val="5,00"/>
        <filter val="5,19"/>
        <filter val="5,71"/>
        <filter val="50,00"/>
        <filter val="500,00"/>
        <filter val="53,00"/>
        <filter val="555,00"/>
        <filter val="58,04"/>
        <filter val="6,67"/>
        <filter val="60,00"/>
        <filter val="600,00"/>
        <filter val="632,00"/>
        <filter val="690,00"/>
        <filter val="70,00"/>
        <filter val="735,00"/>
        <filter val="74,07"/>
        <filter val="74,63"/>
        <filter val="75,56"/>
        <filter val="75,79"/>
        <filter val="78,85"/>
        <filter val="8,00"/>
        <filter val="8,50"/>
        <filter val="80,00"/>
        <filter val="800,00"/>
        <filter val="83,57"/>
        <filter val="9,60"/>
        <filter val="90,00"/>
        <filter val="93,00"/>
        <filter val="96,43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