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6ADA0F-87F0-4F1C-91B3-B57F7736AB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Y511" i="1" s="1"/>
  <c r="P509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Y301" i="1" s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N254" i="1"/>
  <c r="BM254" i="1"/>
  <c r="Z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5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2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5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86" i="1" l="1"/>
  <c r="BN386" i="1"/>
  <c r="Z386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675" i="1"/>
  <c r="X667" i="1"/>
  <c r="Y35" i="1"/>
  <c r="Z48" i="1"/>
  <c r="BN48" i="1"/>
  <c r="Z63" i="1"/>
  <c r="BN63" i="1"/>
  <c r="Z75" i="1"/>
  <c r="BN75" i="1"/>
  <c r="Z85" i="1"/>
  <c r="BN85" i="1"/>
  <c r="Y96" i="1"/>
  <c r="Z99" i="1"/>
  <c r="BN99" i="1"/>
  <c r="Y102" i="1"/>
  <c r="Z112" i="1"/>
  <c r="BN112" i="1"/>
  <c r="Y118" i="1"/>
  <c r="Z124" i="1"/>
  <c r="BN124" i="1"/>
  <c r="Z138" i="1"/>
  <c r="BN138" i="1"/>
  <c r="G675" i="1"/>
  <c r="Z175" i="1"/>
  <c r="BN175" i="1"/>
  <c r="Z195" i="1"/>
  <c r="BN195" i="1"/>
  <c r="Z210" i="1"/>
  <c r="BN210" i="1"/>
  <c r="Y213" i="1"/>
  <c r="Y223" i="1"/>
  <c r="Z222" i="1"/>
  <c r="BN222" i="1"/>
  <c r="Z226" i="1"/>
  <c r="BN226" i="1"/>
  <c r="Z234" i="1"/>
  <c r="BN234" i="1"/>
  <c r="Z250" i="1"/>
  <c r="BN250" i="1"/>
  <c r="Z267" i="1"/>
  <c r="BN267" i="1"/>
  <c r="Z284" i="1"/>
  <c r="BN284" i="1"/>
  <c r="Z300" i="1"/>
  <c r="BN300" i="1"/>
  <c r="Z305" i="1"/>
  <c r="BN305" i="1"/>
  <c r="Z357" i="1"/>
  <c r="BN357" i="1"/>
  <c r="Z367" i="1"/>
  <c r="BN367" i="1"/>
  <c r="Y372" i="1"/>
  <c r="Z379" i="1"/>
  <c r="BN379" i="1"/>
  <c r="BP385" i="1"/>
  <c r="BN385" i="1"/>
  <c r="Z385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228" i="1"/>
  <c r="BN228" i="1"/>
  <c r="Z228" i="1"/>
  <c r="BP236" i="1"/>
  <c r="BN236" i="1"/>
  <c r="Z236" i="1"/>
  <c r="BP252" i="1"/>
  <c r="BN252" i="1"/>
  <c r="Z252" i="1"/>
  <c r="BP269" i="1"/>
  <c r="BN269" i="1"/>
  <c r="Z269" i="1"/>
  <c r="BP286" i="1"/>
  <c r="BN286" i="1"/>
  <c r="Z286" i="1"/>
  <c r="BP307" i="1"/>
  <c r="BN307" i="1"/>
  <c r="Z307" i="1"/>
  <c r="BP359" i="1"/>
  <c r="BN359" i="1"/>
  <c r="Z359" i="1"/>
  <c r="BP369" i="1"/>
  <c r="BN369" i="1"/>
  <c r="Z369" i="1"/>
  <c r="Y388" i="1"/>
  <c r="BP383" i="1"/>
  <c r="BN383" i="1"/>
  <c r="Z383" i="1"/>
  <c r="BP409" i="1"/>
  <c r="BN409" i="1"/>
  <c r="Z409" i="1"/>
  <c r="X666" i="1"/>
  <c r="X669" i="1"/>
  <c r="Z27" i="1"/>
  <c r="BN27" i="1"/>
  <c r="Z32" i="1"/>
  <c r="BN32" i="1"/>
  <c r="C675" i="1"/>
  <c r="Z50" i="1"/>
  <c r="BN50" i="1"/>
  <c r="Z56" i="1"/>
  <c r="BN56" i="1"/>
  <c r="BP56" i="1"/>
  <c r="Y59" i="1"/>
  <c r="D675" i="1"/>
  <c r="Z65" i="1"/>
  <c r="BN65" i="1"/>
  <c r="Z69" i="1"/>
  <c r="BN69" i="1"/>
  <c r="Y78" i="1"/>
  <c r="Z77" i="1"/>
  <c r="BN77" i="1"/>
  <c r="Y87" i="1"/>
  <c r="Z83" i="1"/>
  <c r="BN83" i="1"/>
  <c r="Z91" i="1"/>
  <c r="BN91" i="1"/>
  <c r="Z95" i="1"/>
  <c r="BN95" i="1"/>
  <c r="Y103" i="1"/>
  <c r="Z101" i="1"/>
  <c r="BN101" i="1"/>
  <c r="Z108" i="1"/>
  <c r="BN108" i="1"/>
  <c r="Y119" i="1"/>
  <c r="Z114" i="1"/>
  <c r="BN114" i="1"/>
  <c r="Z122" i="1"/>
  <c r="BN122" i="1"/>
  <c r="Y127" i="1"/>
  <c r="Z126" i="1"/>
  <c r="BN126" i="1"/>
  <c r="Y134" i="1"/>
  <c r="Z132" i="1"/>
  <c r="BN132" i="1"/>
  <c r="Y145" i="1"/>
  <c r="Z140" i="1"/>
  <c r="BN140" i="1"/>
  <c r="Z148" i="1"/>
  <c r="BN148" i="1"/>
  <c r="Z154" i="1"/>
  <c r="BN154" i="1"/>
  <c r="Z164" i="1"/>
  <c r="BN164" i="1"/>
  <c r="BP164" i="1"/>
  <c r="Y167" i="1"/>
  <c r="H675" i="1"/>
  <c r="Y180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BP232" i="1"/>
  <c r="BN232" i="1"/>
  <c r="Z232" i="1"/>
  <c r="BP245" i="1"/>
  <c r="BN245" i="1"/>
  <c r="Z245" i="1"/>
  <c r="BP264" i="1"/>
  <c r="BN264" i="1"/>
  <c r="Z264" i="1"/>
  <c r="BP282" i="1"/>
  <c r="BN282" i="1"/>
  <c r="Z282" i="1"/>
  <c r="O675" i="1"/>
  <c r="Y294" i="1"/>
  <c r="BP293" i="1"/>
  <c r="BN293" i="1"/>
  <c r="Z293" i="1"/>
  <c r="Z294" i="1" s="1"/>
  <c r="BP298" i="1"/>
  <c r="BN298" i="1"/>
  <c r="Z298" i="1"/>
  <c r="BP337" i="1"/>
  <c r="BN337" i="1"/>
  <c r="Z337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92" i="1"/>
  <c r="BN392" i="1"/>
  <c r="Z392" i="1"/>
  <c r="BP422" i="1"/>
  <c r="BN422" i="1"/>
  <c r="Z422" i="1"/>
  <c r="BP446" i="1"/>
  <c r="BN446" i="1"/>
  <c r="Z446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651" i="1"/>
  <c r="BP649" i="1"/>
  <c r="BN649" i="1"/>
  <c r="Z649" i="1"/>
  <c r="Y237" i="1"/>
  <c r="Y246" i="1"/>
  <c r="Y289" i="1"/>
  <c r="Y349" i="1"/>
  <c r="U675" i="1"/>
  <c r="Y371" i="1"/>
  <c r="Y380" i="1"/>
  <c r="Y387" i="1"/>
  <c r="Y395" i="1"/>
  <c r="Y401" i="1"/>
  <c r="BP418" i="1"/>
  <c r="BN418" i="1"/>
  <c r="Z418" i="1"/>
  <c r="BP426" i="1"/>
  <c r="BN426" i="1"/>
  <c r="Z426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500" i="1"/>
  <c r="BN500" i="1"/>
  <c r="Z500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Y467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Z82" i="1"/>
  <c r="BN82" i="1"/>
  <c r="BP82" i="1"/>
  <c r="Z84" i="1"/>
  <c r="BN84" i="1"/>
  <c r="Z86" i="1"/>
  <c r="BN86" i="1"/>
  <c r="Z90" i="1"/>
  <c r="BN90" i="1"/>
  <c r="BP90" i="1"/>
  <c r="Z92" i="1"/>
  <c r="BN92" i="1"/>
  <c r="Z94" i="1"/>
  <c r="BN94" i="1"/>
  <c r="Y97" i="1"/>
  <c r="Z100" i="1"/>
  <c r="BN100" i="1"/>
  <c r="BP100" i="1"/>
  <c r="E675" i="1"/>
  <c r="Z107" i="1"/>
  <c r="BN107" i="1"/>
  <c r="BP107" i="1"/>
  <c r="Y110" i="1"/>
  <c r="Z113" i="1"/>
  <c r="BN113" i="1"/>
  <c r="BP113" i="1"/>
  <c r="Z115" i="1"/>
  <c r="BN115" i="1"/>
  <c r="F675" i="1"/>
  <c r="Z123" i="1"/>
  <c r="BN123" i="1"/>
  <c r="BP123" i="1"/>
  <c r="Z125" i="1"/>
  <c r="BN125" i="1"/>
  <c r="Y128" i="1"/>
  <c r="Z131" i="1"/>
  <c r="BN131" i="1"/>
  <c r="BP131" i="1"/>
  <c r="Z133" i="1"/>
  <c r="BN133" i="1"/>
  <c r="Z137" i="1"/>
  <c r="BN137" i="1"/>
  <c r="BP137" i="1"/>
  <c r="Z139" i="1"/>
  <c r="BN139" i="1"/>
  <c r="Z141" i="1"/>
  <c r="BN141" i="1"/>
  <c r="Z143" i="1"/>
  <c r="BN143" i="1"/>
  <c r="Y144" i="1"/>
  <c r="Z147" i="1"/>
  <c r="Z149" i="1" s="1"/>
  <c r="BN147" i="1"/>
  <c r="BP147" i="1"/>
  <c r="Y150" i="1"/>
  <c r="Z153" i="1"/>
  <c r="BN153" i="1"/>
  <c r="BP153" i="1"/>
  <c r="Z155" i="1"/>
  <c r="BN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5" i="1"/>
  <c r="Y191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1" i="1"/>
  <c r="BN241" i="1"/>
  <c r="Z242" i="1"/>
  <c r="BN242" i="1"/>
  <c r="Z244" i="1"/>
  <c r="BN244" i="1"/>
  <c r="Y247" i="1"/>
  <c r="K675" i="1"/>
  <c r="Z251" i="1"/>
  <c r="BN251" i="1"/>
  <c r="Z253" i="1"/>
  <c r="BN253" i="1"/>
  <c r="Z255" i="1"/>
  <c r="BN255" i="1"/>
  <c r="Z257" i="1"/>
  <c r="BN257" i="1"/>
  <c r="Y258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Z301" i="1" s="1"/>
  <c r="BP308" i="1"/>
  <c r="BN308" i="1"/>
  <c r="Z308" i="1"/>
  <c r="H9" i="1"/>
  <c r="Y24" i="1"/>
  <c r="Y53" i="1"/>
  <c r="Y72" i="1"/>
  <c r="Y157" i="1"/>
  <c r="Y172" i="1"/>
  <c r="Y207" i="1"/>
  <c r="Z256" i="1"/>
  <c r="BN256" i="1"/>
  <c r="Y259" i="1"/>
  <c r="L675" i="1"/>
  <c r="Y271" i="1"/>
  <c r="Z263" i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295" i="1"/>
  <c r="P675" i="1"/>
  <c r="Y302" i="1"/>
  <c r="Q675" i="1"/>
  <c r="Y311" i="1"/>
  <c r="T675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Z371" i="1" s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364" i="1"/>
  <c r="Y406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Y507" i="1"/>
  <c r="Y512" i="1"/>
  <c r="BP509" i="1"/>
  <c r="BN509" i="1"/>
  <c r="Z509" i="1"/>
  <c r="Z511" i="1" s="1"/>
  <c r="BP522" i="1"/>
  <c r="BN522" i="1"/>
  <c r="Z522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Z638" i="1" l="1"/>
  <c r="Z506" i="1"/>
  <c r="Z432" i="1"/>
  <c r="Z134" i="1"/>
  <c r="Z127" i="1"/>
  <c r="Z118" i="1"/>
  <c r="Z109" i="1"/>
  <c r="Z102" i="1"/>
  <c r="Z58" i="1"/>
  <c r="Z651" i="1"/>
  <c r="X668" i="1"/>
  <c r="Z617" i="1"/>
  <c r="Z271" i="1"/>
  <c r="Z237" i="1"/>
  <c r="Z201" i="1"/>
  <c r="Z466" i="1"/>
  <c r="Z458" i="1"/>
  <c r="Z311" i="1"/>
  <c r="Z258" i="1"/>
  <c r="Z246" i="1"/>
  <c r="Z156" i="1"/>
  <c r="Z144" i="1"/>
  <c r="Z87" i="1"/>
  <c r="Z78" i="1"/>
  <c r="Z71" i="1"/>
  <c r="Z610" i="1"/>
  <c r="Z587" i="1"/>
  <c r="Z501" i="1"/>
  <c r="Z427" i="1"/>
  <c r="Z411" i="1"/>
  <c r="Z400" i="1"/>
  <c r="Z394" i="1"/>
  <c r="Z364" i="1"/>
  <c r="Z289" i="1"/>
  <c r="Z223" i="1"/>
  <c r="Z179" i="1"/>
  <c r="Z96" i="1"/>
  <c r="Z53" i="1"/>
  <c r="Z34" i="1"/>
  <c r="Y669" i="1"/>
  <c r="Y666" i="1"/>
  <c r="Z627" i="1"/>
  <c r="Z581" i="1"/>
  <c r="Z563" i="1"/>
  <c r="Z538" i="1"/>
  <c r="Z524" i="1"/>
  <c r="Y665" i="1"/>
  <c r="Y667" i="1"/>
  <c r="Z670" i="1" l="1"/>
  <c r="Y668" i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<sst xmlns="http://schemas.openxmlformats.org/spreadsheetml/2006/main" count="3148" uniqueCount="1087">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</sst>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45656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0.58333333333333337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223</v>
      </c>
      <c r="Y47" s="778">
        <f t="shared" ref="Y47:Y52" si="6">IFERROR(IF(X47="",0,CEILING((X47/$H47),1)*$H47),"")</f>
        <v>226.8</v>
      </c>
      <c r="Z47" s="36">
        <f>IFERROR(IF(Y47=0,"",ROUNDUP(Y47/H47,0)*0.02175),"")</f>
        <v>0.45674999999999999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232.9111111111111</v>
      </c>
      <c r="BN47" s="64">
        <f t="shared" ref="BN47:BN52" si="8">IFERROR(Y47*I47/H47,"0")</f>
        <v>236.88</v>
      </c>
      <c r="BO47" s="64">
        <f t="shared" ref="BO47:BO52" si="9">IFERROR(1/J47*(X47/H47),"0")</f>
        <v>0.36871693121693117</v>
      </c>
      <c r="BP47" s="64">
        <f t="shared" ref="BP47:BP52" si="10">IFERROR(1/J47*(Y47/H47),"0")</f>
        <v>0.375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20.648148148148145</v>
      </c>
      <c r="Y53" s="779">
        <f>IFERROR(Y47/H47,"0")+IFERROR(Y48/H48,"0")+IFERROR(Y49/H49,"0")+IFERROR(Y50/H50,"0")+IFERROR(Y51/H51,"0")+IFERROR(Y52/H52,"0")</f>
        <v>21</v>
      </c>
      <c r="Z53" s="779">
        <f>IFERROR(IF(Z47="",0,Z47),"0")+IFERROR(IF(Z48="",0,Z48),"0")+IFERROR(IF(Z49="",0,Z49),"0")+IFERROR(IF(Z50="",0,Z50),"0")+IFERROR(IF(Z51="",0,Z51),"0")+IFERROR(IF(Z52="",0,Z52),"0")</f>
        <v>0.45674999999999999</v>
      </c>
      <c r="AA53" s="780"/>
      <c r="AB53" s="780"/>
      <c r="AC53" s="780"/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223</v>
      </c>
      <c r="Y54" s="779">
        <f>IFERROR(SUM(Y47:Y52),"0")</f>
        <v>226.8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hidden="1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125</v>
      </c>
      <c r="Y74" s="778">
        <f>IFERROR(IF(X74="",0,CEILING((X74/$H74),1)*$H74),"")</f>
        <v>129.60000000000002</v>
      </c>
      <c r="Z74" s="36">
        <f>IFERROR(IF(Y74=0,"",ROUNDUP(Y74/H74,0)*0.02175),"")</f>
        <v>0.26100000000000001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130.55555555555554</v>
      </c>
      <c r="BN74" s="64">
        <f>IFERROR(Y74*I74/H74,"0")</f>
        <v>135.36000000000001</v>
      </c>
      <c r="BO74" s="64">
        <f>IFERROR(1/J74*(X74/H74),"0")</f>
        <v>0.20667989417989413</v>
      </c>
      <c r="BP74" s="64">
        <f>IFERROR(1/J74*(Y74/H74),"0")</f>
        <v>0.2142857142857143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11.574074074074073</v>
      </c>
      <c r="Y78" s="779">
        <f>IFERROR(Y74/H74,"0")+IFERROR(Y75/H75,"0")+IFERROR(Y76/H76,"0")+IFERROR(Y77/H77,"0")</f>
        <v>12.000000000000002</v>
      </c>
      <c r="Z78" s="779">
        <f>IFERROR(IF(Z74="",0,Z74),"0")+IFERROR(IF(Z75="",0,Z75),"0")+IFERROR(IF(Z76="",0,Z76),"0")+IFERROR(IF(Z77="",0,Z77),"0")</f>
        <v>0.26100000000000001</v>
      </c>
      <c r="AA78" s="780"/>
      <c r="AB78" s="780"/>
      <c r="AC78" s="780"/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125</v>
      </c>
      <c r="Y79" s="779">
        <f>IFERROR(SUM(Y74:Y77),"0")</f>
        <v>129.60000000000002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14</v>
      </c>
      <c r="Y85" s="778">
        <f t="shared" si="16"/>
        <v>14.4</v>
      </c>
      <c r="Z85" s="36">
        <f>IFERROR(IF(Y85=0,"",ROUNDUP(Y85/H85,0)*0.00502),"")</f>
        <v>4.0160000000000001E-2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14.777777777777777</v>
      </c>
      <c r="BN85" s="64">
        <f t="shared" si="18"/>
        <v>15.2</v>
      </c>
      <c r="BO85" s="64">
        <f t="shared" si="19"/>
        <v>3.3238366571699908E-2</v>
      </c>
      <c r="BP85" s="64">
        <f t="shared" si="20"/>
        <v>3.4188034188034191E-2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9</v>
      </c>
      <c r="Y86" s="77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12.777777777777779</v>
      </c>
      <c r="Y87" s="779">
        <f>IFERROR(Y81/H81,"0")+IFERROR(Y82/H82,"0")+IFERROR(Y83/H83,"0")+IFERROR(Y84/H84,"0")+IFERROR(Y85/H85,"0")+IFERROR(Y86/H86,"0")</f>
        <v>13</v>
      </c>
      <c r="Z87" s="779">
        <f>IFERROR(IF(Z81="",0,Z81),"0")+IFERROR(IF(Z82="",0,Z82),"0")+IFERROR(IF(Z83="",0,Z83),"0")+IFERROR(IF(Z84="",0,Z84),"0")+IFERROR(IF(Z85="",0,Z85),"0")+IFERROR(IF(Z86="",0,Z86),"0")</f>
        <v>6.5259999999999999E-2</v>
      </c>
      <c r="AA87" s="780"/>
      <c r="AB87" s="780"/>
      <c r="AC87" s="780"/>
    </row>
    <row r="88" spans="1:68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23</v>
      </c>
      <c r="Y88" s="779">
        <f>IFERROR(SUM(Y81:Y86),"0")</f>
        <v>23.4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5</v>
      </c>
      <c r="Y91" s="778">
        <f t="shared" si="21"/>
        <v>8.4</v>
      </c>
      <c r="Z91" s="36">
        <f>IFERROR(IF(Y91=0,"",ROUNDUP(Y91/H91,0)*0.02175),"")</f>
        <v>2.1749999999999999E-2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5.2857142857142865</v>
      </c>
      <c r="BN91" s="64">
        <f t="shared" si="23"/>
        <v>8.8800000000000008</v>
      </c>
      <c r="BO91" s="64">
        <f t="shared" si="24"/>
        <v>1.0629251700680272E-2</v>
      </c>
      <c r="BP91" s="64">
        <f t="shared" si="25"/>
        <v>1.7857142857142856E-2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0.59523809523809523</v>
      </c>
      <c r="Y96" s="779">
        <f>IFERROR(Y90/H90,"0")+IFERROR(Y91/H91,"0")+IFERROR(Y92/H92,"0")+IFERROR(Y93/H93,"0")+IFERROR(Y94/H94,"0")+IFERROR(Y95/H95,"0")</f>
        <v>1</v>
      </c>
      <c r="Z96" s="779">
        <f>IFERROR(IF(Z90="",0,Z90),"0")+IFERROR(IF(Z91="",0,Z91),"0")+IFERROR(IF(Z92="",0,Z92),"0")+IFERROR(IF(Z93="",0,Z93),"0")+IFERROR(IF(Z94="",0,Z94),"0")+IFERROR(IF(Z95="",0,Z95),"0")</f>
        <v>2.1749999999999999E-2</v>
      </c>
      <c r="AA96" s="780"/>
      <c r="AB96" s="780"/>
      <c r="AC96" s="780"/>
    </row>
    <row r="97" spans="1:68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5</v>
      </c>
      <c r="Y97" s="779">
        <f>IFERROR(SUM(Y90:Y95),"0")</f>
        <v>8.4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7</v>
      </c>
      <c r="Y100" s="778">
        <f>IFERROR(IF(X100="",0,CEILING((X100/$H100),1)*$H100),"")</f>
        <v>8.4</v>
      </c>
      <c r="Z100" s="36">
        <f>IFERROR(IF(Y100=0,"",ROUNDUP(Y100/H100,0)*0.02175),"")</f>
        <v>2.1749999999999999E-2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7.4700000000000006</v>
      </c>
      <c r="BN100" s="64">
        <f>IFERROR(Y100*I100/H100,"0")</f>
        <v>8.9640000000000004</v>
      </c>
      <c r="BO100" s="64">
        <f>IFERROR(1/J100*(X100/H100),"0")</f>
        <v>1.4880952380952378E-2</v>
      </c>
      <c r="BP100" s="64">
        <f>IFERROR(1/J100*(Y100/H100),"0")</f>
        <v>1.7857142857142856E-2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0.83333333333333326</v>
      </c>
      <c r="Y102" s="779">
        <f>IFERROR(Y99/H99,"0")+IFERROR(Y100/H100,"0")+IFERROR(Y101/H101,"0")</f>
        <v>1</v>
      </c>
      <c r="Z102" s="779">
        <f>IFERROR(IF(Z99="",0,Z99),"0")+IFERROR(IF(Z100="",0,Z100),"0")+IFERROR(IF(Z101="",0,Z101),"0")</f>
        <v>2.1749999999999999E-2</v>
      </c>
      <c r="AA102" s="780"/>
      <c r="AB102" s="780"/>
      <c r="AC102" s="780"/>
    </row>
    <row r="103" spans="1:68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7</v>
      </c>
      <c r="Y103" s="779">
        <f>IFERROR(SUM(Y99:Y101),"0")</f>
        <v>8.4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399</v>
      </c>
      <c r="Y106" s="778">
        <f>IFERROR(IF(X106="",0,CEILING((X106/$H106),1)*$H106),"")</f>
        <v>399.6</v>
      </c>
      <c r="Z106" s="36">
        <f>IFERROR(IF(Y106=0,"",ROUNDUP(Y106/H106,0)*0.02175),"")</f>
        <v>0.80474999999999997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416.73333333333323</v>
      </c>
      <c r="BN106" s="64">
        <f>IFERROR(Y106*I106/H106,"0")</f>
        <v>417.36</v>
      </c>
      <c r="BO106" s="64">
        <f>IFERROR(1/J106*(X106/H106),"0")</f>
        <v>0.65972222222222221</v>
      </c>
      <c r="BP106" s="64">
        <f>IFERROR(1/J106*(Y106/H106),"0")</f>
        <v>0.6607142857142857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36.944444444444443</v>
      </c>
      <c r="Y109" s="779">
        <f>IFERROR(Y106/H106,"0")+IFERROR(Y107/H107,"0")+IFERROR(Y108/H108,"0")</f>
        <v>37</v>
      </c>
      <c r="Z109" s="779">
        <f>IFERROR(IF(Z106="",0,Z106),"0")+IFERROR(IF(Z107="",0,Z107),"0")+IFERROR(IF(Z108="",0,Z108),"0")</f>
        <v>0.80474999999999997</v>
      </c>
      <c r="AA109" s="780"/>
      <c r="AB109" s="780"/>
      <c r="AC109" s="780"/>
    </row>
    <row r="110" spans="1:68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399</v>
      </c>
      <c r="Y110" s="779">
        <f>IFERROR(SUM(Y106:Y108),"0")</f>
        <v>399.6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401</v>
      </c>
      <c r="Y112" s="778">
        <f t="shared" ref="Y112:Y117" si="26">IFERROR(IF(X112="",0,CEILING((X112/$H112),1)*$H112),"")</f>
        <v>403.20000000000005</v>
      </c>
      <c r="Z112" s="36">
        <f>IFERROR(IF(Y112=0,"",ROUNDUP(Y112/H112,0)*0.02175),"")</f>
        <v>1.044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427.92428571428576</v>
      </c>
      <c r="BN112" s="64">
        <f t="shared" ref="BN112:BN117" si="28">IFERROR(Y112*I112/H112,"0")</f>
        <v>430.27200000000005</v>
      </c>
      <c r="BO112" s="64">
        <f t="shared" ref="BO112:BO117" si="29">IFERROR(1/J112*(X112/H112),"0")</f>
        <v>0.85246598639455773</v>
      </c>
      <c r="BP112" s="64">
        <f t="shared" ref="BP112:BP117" si="30">IFERROR(1/J112*(Y112/H112),"0")</f>
        <v>0.8571428571428571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89">
        <v>4680115880214</v>
      </c>
      <c r="E116" s="790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89">
        <v>4680115880214</v>
      </c>
      <c r="E117" s="790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18" t="s">
        <v>239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47.738095238095234</v>
      </c>
      <c r="Y118" s="779">
        <f>IFERROR(Y112/H112,"0")+IFERROR(Y113/H113,"0")+IFERROR(Y114/H114,"0")+IFERROR(Y115/H115,"0")+IFERROR(Y116/H116,"0")+IFERROR(Y117/H117,"0")</f>
        <v>48</v>
      </c>
      <c r="Z118" s="779">
        <f>IFERROR(IF(Z112="",0,Z112),"0")+IFERROR(IF(Z113="",0,Z113),"0")+IFERROR(IF(Z114="",0,Z114),"0")+IFERROR(IF(Z115="",0,Z115),"0")+IFERROR(IF(Z116="",0,Z116),"0")+IFERROR(IF(Z117="",0,Z117),"0")</f>
        <v>1.044</v>
      </c>
      <c r="AA118" s="780"/>
      <c r="AB118" s="780"/>
      <c r="AC118" s="780"/>
    </row>
    <row r="119" spans="1:68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401</v>
      </c>
      <c r="Y119" s="779">
        <f>IFERROR(SUM(Y112:Y117),"0")</f>
        <v>403.20000000000005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492</v>
      </c>
      <c r="Y122" s="778">
        <f>IFERROR(IF(X122="",0,CEILING((X122/$H122),1)*$H122),"")</f>
        <v>492.79999999999995</v>
      </c>
      <c r="Z122" s="36">
        <f>IFERROR(IF(Y122=0,"",ROUNDUP(Y122/H122,0)*0.02175),"")</f>
        <v>0.95699999999999996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513.08571428571429</v>
      </c>
      <c r="BN122" s="64">
        <f>IFERROR(Y122*I122/H122,"0")</f>
        <v>513.91999999999996</v>
      </c>
      <c r="BO122" s="64">
        <f>IFERROR(1/J122*(X122/H122),"0")</f>
        <v>0.78443877551020402</v>
      </c>
      <c r="BP122" s="64">
        <f>IFERROR(1/J122*(Y122/H122),"0")</f>
        <v>0.7857142857142857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43.928571428571431</v>
      </c>
      <c r="Y127" s="779">
        <f>IFERROR(Y122/H122,"0")+IFERROR(Y123/H123,"0")+IFERROR(Y124/H124,"0")+IFERROR(Y125/H125,"0")+IFERROR(Y126/H126,"0")</f>
        <v>44</v>
      </c>
      <c r="Z127" s="779">
        <f>IFERROR(IF(Z122="",0,Z122),"0")+IFERROR(IF(Z123="",0,Z123),"0")+IFERROR(IF(Z124="",0,Z124),"0")+IFERROR(IF(Z125="",0,Z125),"0")+IFERROR(IF(Z126="",0,Z126),"0")</f>
        <v>0.95699999999999996</v>
      </c>
      <c r="AA127" s="780"/>
      <c r="AB127" s="780"/>
      <c r="AC127" s="780"/>
    </row>
    <row r="128" spans="1:68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492</v>
      </c>
      <c r="Y128" s="779">
        <f>IFERROR(SUM(Y122:Y126),"0")</f>
        <v>492.79999999999995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28</v>
      </c>
      <c r="Y130" s="778">
        <f>IFERROR(IF(X130="",0,CEILING((X130/$H130),1)*$H130),"")</f>
        <v>32.400000000000006</v>
      </c>
      <c r="Z130" s="36">
        <f>IFERROR(IF(Y130=0,"",ROUNDUP(Y130/H130,0)*0.02175),"")</f>
        <v>6.5250000000000002E-2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29.24444444444444</v>
      </c>
      <c r="BN130" s="64">
        <f>IFERROR(Y130*I130/H130,"0")</f>
        <v>33.840000000000003</v>
      </c>
      <c r="BO130" s="64">
        <f>IFERROR(1/J130*(X130/H130),"0")</f>
        <v>4.6296296296296294E-2</v>
      </c>
      <c r="BP130" s="64">
        <f>IFERROR(1/J130*(Y130/H130),"0")</f>
        <v>5.3571428571428575E-2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42</v>
      </c>
      <c r="Y133" s="778">
        <f>IFERROR(IF(X133="",0,CEILING((X133/$H133),1)*$H133),"")</f>
        <v>43.199999999999996</v>
      </c>
      <c r="Z133" s="36">
        <f>IFERROR(IF(Y133=0,"",ROUNDUP(Y133/H133,0)*0.00651),"")</f>
        <v>0.11718000000000001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45.15</v>
      </c>
      <c r="BN133" s="64">
        <f>IFERROR(Y133*I133/H133,"0")</f>
        <v>46.44</v>
      </c>
      <c r="BO133" s="64">
        <f>IFERROR(1/J133*(X133/H133),"0")</f>
        <v>9.6153846153846159E-2</v>
      </c>
      <c r="BP133" s="64">
        <f>IFERROR(1/J133*(Y133/H133),"0")</f>
        <v>9.8901098901098911E-2</v>
      </c>
    </row>
    <row r="134" spans="1:68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20.092592592592592</v>
      </c>
      <c r="Y134" s="779">
        <f>IFERROR(Y130/H130,"0")+IFERROR(Y131/H131,"0")+IFERROR(Y132/H132,"0")+IFERROR(Y133/H133,"0")</f>
        <v>21</v>
      </c>
      <c r="Z134" s="779">
        <f>IFERROR(IF(Z130="",0,Z130),"0")+IFERROR(IF(Z131="",0,Z131),"0")+IFERROR(IF(Z132="",0,Z132),"0")+IFERROR(IF(Z133="",0,Z133),"0")</f>
        <v>0.18243000000000001</v>
      </c>
      <c r="AA134" s="780"/>
      <c r="AB134" s="780"/>
      <c r="AC134" s="780"/>
    </row>
    <row r="135" spans="1:68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70</v>
      </c>
      <c r="Y135" s="779">
        <f>IFERROR(SUM(Y130:Y133),"0")</f>
        <v>75.599999999999994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899</v>
      </c>
      <c r="Y138" s="778">
        <f t="shared" si="31"/>
        <v>907.2</v>
      </c>
      <c r="Z138" s="36">
        <f>IFERROR(IF(Y138=0,"",ROUNDUP(Y138/H138,0)*0.02175),"")</f>
        <v>2.3489999999999998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958.71928571428566</v>
      </c>
      <c r="BN138" s="64">
        <f t="shared" si="33"/>
        <v>967.46400000000006</v>
      </c>
      <c r="BO138" s="64">
        <f t="shared" si="34"/>
        <v>1.9111394557823127</v>
      </c>
      <c r="BP138" s="64">
        <f t="shared" si="35"/>
        <v>1.9285714285714284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107.02380952380952</v>
      </c>
      <c r="Y144" s="779">
        <f>IFERROR(Y137/H137,"0")+IFERROR(Y138/H138,"0")+IFERROR(Y139/H139,"0")+IFERROR(Y140/H140,"0")+IFERROR(Y141/H141,"0")+IFERROR(Y142/H142,"0")+IFERROR(Y143/H143,"0")</f>
        <v>108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2.3489999999999998</v>
      </c>
      <c r="AA144" s="780"/>
      <c r="AB144" s="780"/>
      <c r="AC144" s="780"/>
    </row>
    <row r="145" spans="1:68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899</v>
      </c>
      <c r="Y145" s="779">
        <f>IFERROR(SUM(Y137:Y143),"0")</f>
        <v>907.2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17</v>
      </c>
      <c r="Y189" s="778">
        <f>IFERROR(IF(X189="",0,CEILING((X189/$H189),1)*$H189),"")</f>
        <v>17.82</v>
      </c>
      <c r="Z189" s="36">
        <f>IFERROR(IF(Y189=0,"",ROUNDUP(Y189/H189,0)*0.00502),"")</f>
        <v>4.5179999999999998E-2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17.858585858585858</v>
      </c>
      <c r="BN189" s="64">
        <f>IFERROR(Y189*I189/H189,"0")</f>
        <v>18.720000000000002</v>
      </c>
      <c r="BO189" s="64">
        <f>IFERROR(1/J189*(X189/H189),"0")</f>
        <v>3.6691703358370034E-2</v>
      </c>
      <c r="BP189" s="64">
        <f>IFERROR(1/J189*(Y189/H189),"0")</f>
        <v>3.8461538461538464E-2</v>
      </c>
    </row>
    <row r="190" spans="1:68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8.5858585858585865</v>
      </c>
      <c r="Y190" s="779">
        <f>IFERROR(Y189/H189,"0")</f>
        <v>9</v>
      </c>
      <c r="Z190" s="779">
        <f>IFERROR(IF(Z189="",0,Z189),"0")</f>
        <v>4.5179999999999998E-2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17</v>
      </c>
      <c r="Y191" s="779">
        <f>IFERROR(SUM(Y189:Y189),"0")</f>
        <v>17.82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140</v>
      </c>
      <c r="Y193" s="778">
        <f t="shared" ref="Y193:Y200" si="36">IFERROR(IF(X193="",0,CEILING((X193/$H193),1)*$H193),"")</f>
        <v>142.80000000000001</v>
      </c>
      <c r="Z193" s="36">
        <f>IFERROR(IF(Y193=0,"",ROUNDUP(Y193/H193,0)*0.00902),"")</f>
        <v>0.30668000000000001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148.99999999999997</v>
      </c>
      <c r="BN193" s="64">
        <f t="shared" ref="BN193:BN200" si="38">IFERROR(Y193*I193/H193,"0")</f>
        <v>151.97999999999999</v>
      </c>
      <c r="BO193" s="64">
        <f t="shared" ref="BO193:BO200" si="39">IFERROR(1/J193*(X193/H193),"0")</f>
        <v>0.25252525252525249</v>
      </c>
      <c r="BP193" s="64">
        <f t="shared" ref="BP193:BP200" si="40">IFERROR(1/J193*(Y193/H193),"0")</f>
        <v>0.25757575757575757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33.333333333333329</v>
      </c>
      <c r="Y201" s="779">
        <f>IFERROR(Y193/H193,"0")+IFERROR(Y194/H194,"0")+IFERROR(Y195/H195,"0")+IFERROR(Y196/H196,"0")+IFERROR(Y197/H197,"0")+IFERROR(Y198/H198,"0")+IFERROR(Y199/H199,"0")+IFERROR(Y200/H200,"0")</f>
        <v>34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0.30668000000000001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140</v>
      </c>
      <c r="Y202" s="779">
        <f>IFERROR(SUM(Y193:Y200),"0")</f>
        <v>142.80000000000001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267</v>
      </c>
      <c r="Y215" s="778">
        <f t="shared" ref="Y215:Y222" si="41">IFERROR(IF(X215="",0,CEILING((X215/$H215),1)*$H215),"")</f>
        <v>270</v>
      </c>
      <c r="Z215" s="36">
        <f>IFERROR(IF(Y215=0,"",ROUNDUP(Y215/H215,0)*0.00902),"")</f>
        <v>0.45100000000000001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277.38333333333333</v>
      </c>
      <c r="BN215" s="64">
        <f t="shared" ref="BN215:BN222" si="43">IFERROR(Y215*I215/H215,"0")</f>
        <v>280.5</v>
      </c>
      <c r="BO215" s="64">
        <f t="shared" ref="BO215:BO222" si="44">IFERROR(1/J215*(X215/H215),"0")</f>
        <v>0.37457912457912457</v>
      </c>
      <c r="BP215" s="64">
        <f t="shared" ref="BP215:BP222" si="45">IFERROR(1/J215*(Y215/H215),"0")</f>
        <v>0.37878787878787878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283</v>
      </c>
      <c r="Y216" s="778">
        <f t="shared" si="41"/>
        <v>286.20000000000005</v>
      </c>
      <c r="Z216" s="36">
        <f>IFERROR(IF(Y216=0,"",ROUNDUP(Y216/H216,0)*0.00902),"")</f>
        <v>0.47806000000000004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294.00555555555553</v>
      </c>
      <c r="BN216" s="64">
        <f t="shared" si="43"/>
        <v>297.33000000000004</v>
      </c>
      <c r="BO216" s="64">
        <f t="shared" si="44"/>
        <v>0.39702581369248036</v>
      </c>
      <c r="BP216" s="64">
        <f t="shared" si="45"/>
        <v>0.4015151515151516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101.85185185185185</v>
      </c>
      <c r="Y223" s="779">
        <f>IFERROR(Y215/H215,"0")+IFERROR(Y216/H216,"0")+IFERROR(Y217/H217,"0")+IFERROR(Y218/H218,"0")+IFERROR(Y219/H219,"0")+IFERROR(Y220/H220,"0")+IFERROR(Y221/H221,"0")+IFERROR(Y222/H222,"0")</f>
        <v>103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0.92906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550</v>
      </c>
      <c r="Y224" s="779">
        <f>IFERROR(SUM(Y215:Y222),"0")</f>
        <v>556.20000000000005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36</v>
      </c>
      <c r="Y227" s="778">
        <f t="shared" si="46"/>
        <v>39</v>
      </c>
      <c r="Z227" s="36">
        <f>IFERROR(IF(Y227=0,"",ROUNDUP(Y227/H227,0)*0.02175),"")</f>
        <v>0.10874999999999999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38.603076923076927</v>
      </c>
      <c r="BN227" s="64">
        <f t="shared" si="48"/>
        <v>41.820000000000007</v>
      </c>
      <c r="BO227" s="64">
        <f t="shared" si="49"/>
        <v>8.2417582417582416E-2</v>
      </c>
      <c r="BP227" s="64">
        <f t="shared" si="50"/>
        <v>8.9285714285714274E-2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16</v>
      </c>
      <c r="Y230" s="778">
        <f t="shared" si="46"/>
        <v>16.8</v>
      </c>
      <c r="Z230" s="36">
        <f t="shared" ref="Z230:Z236" si="51">IFERROR(IF(Y230=0,"",ROUNDUP(Y230/H230,0)*0.00651),"")</f>
        <v>4.5569999999999999E-2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17.8</v>
      </c>
      <c r="BN230" s="64">
        <f t="shared" si="48"/>
        <v>18.690000000000001</v>
      </c>
      <c r="BO230" s="64">
        <f t="shared" si="49"/>
        <v>3.6630036630036632E-2</v>
      </c>
      <c r="BP230" s="64">
        <f t="shared" si="50"/>
        <v>3.8461538461538471E-2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17</v>
      </c>
      <c r="Y232" s="778">
        <f t="shared" si="46"/>
        <v>19.2</v>
      </c>
      <c r="Z232" s="36">
        <f t="shared" si="51"/>
        <v>5.2080000000000001E-2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18.785000000000004</v>
      </c>
      <c r="BN232" s="64">
        <f t="shared" si="48"/>
        <v>21.216000000000001</v>
      </c>
      <c r="BO232" s="64">
        <f t="shared" si="49"/>
        <v>3.8919413919413927E-2</v>
      </c>
      <c r="BP232" s="64">
        <f t="shared" si="50"/>
        <v>4.3956043956043959E-2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67</v>
      </c>
      <c r="Y233" s="778">
        <f t="shared" si="46"/>
        <v>67.2</v>
      </c>
      <c r="Z233" s="36">
        <f t="shared" si="51"/>
        <v>0.18228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74.034999999999997</v>
      </c>
      <c r="BN233" s="64">
        <f t="shared" si="48"/>
        <v>74.256000000000014</v>
      </c>
      <c r="BO233" s="64">
        <f t="shared" si="49"/>
        <v>0.1533882783882784</v>
      </c>
      <c r="BP233" s="64">
        <f t="shared" si="50"/>
        <v>0.15384615384615388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136</v>
      </c>
      <c r="Y235" s="778">
        <f t="shared" si="46"/>
        <v>136.79999999999998</v>
      </c>
      <c r="Z235" s="36">
        <f t="shared" si="51"/>
        <v>0.37107000000000001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150.28000000000003</v>
      </c>
      <c r="BN235" s="64">
        <f t="shared" si="48"/>
        <v>151.16399999999999</v>
      </c>
      <c r="BO235" s="64">
        <f t="shared" si="49"/>
        <v>0.31135531135531141</v>
      </c>
      <c r="BP235" s="64">
        <f t="shared" si="50"/>
        <v>0.31318681318681318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125</v>
      </c>
      <c r="Y236" s="778">
        <f t="shared" si="46"/>
        <v>127.19999999999999</v>
      </c>
      <c r="Z236" s="36">
        <f t="shared" si="51"/>
        <v>0.34503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138.4375</v>
      </c>
      <c r="BN236" s="64">
        <f t="shared" si="48"/>
        <v>140.874</v>
      </c>
      <c r="BO236" s="64">
        <f t="shared" si="49"/>
        <v>0.28617216117216121</v>
      </c>
      <c r="BP236" s="64">
        <f t="shared" si="50"/>
        <v>0.29120879120879123</v>
      </c>
    </row>
    <row r="237" spans="1:68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155.0320512820513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158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1.1047799999999999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397</v>
      </c>
      <c r="Y238" s="779">
        <f>IFERROR(SUM(Y226:Y236),"0")</f>
        <v>406.2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41</v>
      </c>
      <c r="Y244" s="778">
        <f t="shared" si="52"/>
        <v>43.199999999999996</v>
      </c>
      <c r="Z244" s="36">
        <f>IFERROR(IF(Y244=0,"",ROUNDUP(Y244/H244,0)*0.00651),"")</f>
        <v>0.11718000000000001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45.305</v>
      </c>
      <c r="BN244" s="64">
        <f t="shared" si="54"/>
        <v>47.736000000000004</v>
      </c>
      <c r="BO244" s="64">
        <f t="shared" si="55"/>
        <v>9.3864468864468878E-2</v>
      </c>
      <c r="BP244" s="64">
        <f t="shared" si="56"/>
        <v>9.8901098901098911E-2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15</v>
      </c>
      <c r="Y245" s="778">
        <f t="shared" si="52"/>
        <v>16.8</v>
      </c>
      <c r="Z245" s="36">
        <f>IFERROR(IF(Y245=0,"",ROUNDUP(Y245/H245,0)*0.00651),"")</f>
        <v>4.5569999999999999E-2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16.575000000000003</v>
      </c>
      <c r="BN245" s="64">
        <f t="shared" si="54"/>
        <v>18.564000000000004</v>
      </c>
      <c r="BO245" s="64">
        <f t="shared" si="55"/>
        <v>3.4340659340659344E-2</v>
      </c>
      <c r="BP245" s="64">
        <f t="shared" si="56"/>
        <v>3.8461538461538471E-2</v>
      </c>
    </row>
    <row r="246" spans="1:68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23.333333333333336</v>
      </c>
      <c r="Y246" s="779">
        <f>IFERROR(Y240/H240,"0")+IFERROR(Y241/H241,"0")+IFERROR(Y242/H242,"0")+IFERROR(Y243/H243,"0")+IFERROR(Y244/H244,"0")+IFERROR(Y245/H245,"0")</f>
        <v>25</v>
      </c>
      <c r="Z246" s="779">
        <f>IFERROR(IF(Z240="",0,Z240),"0")+IFERROR(IF(Z241="",0,Z241),"0")+IFERROR(IF(Z242="",0,Z242),"0")+IFERROR(IF(Z243="",0,Z243),"0")+IFERROR(IF(Z244="",0,Z244),"0")+IFERROR(IF(Z245="",0,Z245),"0")</f>
        <v>0.16275000000000001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56</v>
      </c>
      <c r="Y247" s="779">
        <f>IFERROR(SUM(Y240:Y245),"0")</f>
        <v>60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61</v>
      </c>
      <c r="Y263" s="778">
        <f t="shared" si="62"/>
        <v>69.599999999999994</v>
      </c>
      <c r="Z263" s="36">
        <f>IFERROR(IF(Y263=0,"",ROUNDUP(Y263/H263,0)*0.02175),"")</f>
        <v>0.1305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63.524137931034481</v>
      </c>
      <c r="BN263" s="64">
        <f t="shared" si="64"/>
        <v>72.47999999999999</v>
      </c>
      <c r="BO263" s="64">
        <f t="shared" si="65"/>
        <v>9.3903940886699511E-2</v>
      </c>
      <c r="BP263" s="64">
        <f t="shared" si="66"/>
        <v>0.10714285714285714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5.2586206896551726</v>
      </c>
      <c r="Y271" s="779">
        <f>IFERROR(Y262/H262,"0")+IFERROR(Y263/H263,"0")+IFERROR(Y264/H264,"0")+IFERROR(Y265/H265,"0")+IFERROR(Y266/H266,"0")+IFERROR(Y267/H267,"0")+IFERROR(Y268/H268,"0")+IFERROR(Y269/H269,"0")+IFERROR(Y270/H270,"0")</f>
        <v>6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0.1305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61</v>
      </c>
      <c r="Y272" s="779">
        <f>IFERROR(SUM(Y262:Y270),"0")</f>
        <v>69.599999999999994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85</v>
      </c>
      <c r="Y309" s="778">
        <f t="shared" si="72"/>
        <v>86.399999999999991</v>
      </c>
      <c r="Z309" s="36">
        <f>IFERROR(IF(Y309=0,"",ROUNDUP(Y309/H309,0)*0.00651),"")</f>
        <v>0.23436000000000001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91.375000000000014</v>
      </c>
      <c r="BN309" s="64">
        <f t="shared" si="74"/>
        <v>92.88</v>
      </c>
      <c r="BO309" s="64">
        <f t="shared" si="75"/>
        <v>0.19459706959706963</v>
      </c>
      <c r="BP309" s="64">
        <f t="shared" si="76"/>
        <v>0.19780219780219782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35.416666666666671</v>
      </c>
      <c r="Y311" s="779">
        <f>IFERROR(Y305/H305,"0")+IFERROR(Y306/H306,"0")+IFERROR(Y307/H307,"0")+IFERROR(Y308/H308,"0")+IFERROR(Y309/H309,"0")+IFERROR(Y310/H310,"0")</f>
        <v>36</v>
      </c>
      <c r="Z311" s="779">
        <f>IFERROR(IF(Z305="",0,Z305),"0")+IFERROR(IF(Z306="",0,Z306),"0")+IFERROR(IF(Z307="",0,Z307),"0")+IFERROR(IF(Z308="",0,Z308),"0")+IFERROR(IF(Z309="",0,Z309),"0")+IFERROR(IF(Z310="",0,Z310),"0")</f>
        <v>0.23436000000000001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85</v>
      </c>
      <c r="Y312" s="779">
        <f>IFERROR(SUM(Y305:Y310),"0")</f>
        <v>86.399999999999991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27</v>
      </c>
      <c r="Y356" s="778">
        <f t="shared" ref="Y356:Y363" si="77">IFERROR(IF(X356="",0,CEILING((X356/$H356),1)*$H356),"")</f>
        <v>32.400000000000006</v>
      </c>
      <c r="Z356" s="36">
        <f>IFERROR(IF(Y356=0,"",ROUNDUP(Y356/H356,0)*0.02175),"")</f>
        <v>6.5250000000000002E-2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28.2</v>
      </c>
      <c r="BN356" s="64">
        <f t="shared" ref="BN356:BN363" si="79">IFERROR(Y356*I356/H356,"0")</f>
        <v>33.840000000000003</v>
      </c>
      <c r="BO356" s="64">
        <f t="shared" ref="BO356:BO363" si="80">IFERROR(1/J356*(X356/H356),"0")</f>
        <v>4.4642857142857137E-2</v>
      </c>
      <c r="BP356" s="64">
        <f t="shared" ref="BP356:BP363" si="81">IFERROR(1/J356*(Y356/H356),"0")</f>
        <v>5.3571428571428575E-2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20</v>
      </c>
      <c r="Y358" s="77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20.888888888888886</v>
      </c>
      <c r="BN358" s="64">
        <f t="shared" si="79"/>
        <v>22.56</v>
      </c>
      <c r="BO358" s="64">
        <f t="shared" si="80"/>
        <v>3.306878306878306E-2</v>
      </c>
      <c r="BP358" s="64">
        <f t="shared" si="81"/>
        <v>3.5714285714285712E-2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19</v>
      </c>
      <c r="Y359" s="778">
        <f t="shared" si="77"/>
        <v>21.6</v>
      </c>
      <c r="Z359" s="36">
        <f>IFERROR(IF(Y359=0,"",ROUNDUP(Y359/H359,0)*0.02175),"")</f>
        <v>4.3499999999999997E-2</v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19.844444444444441</v>
      </c>
      <c r="BN359" s="64">
        <f t="shared" si="79"/>
        <v>22.56</v>
      </c>
      <c r="BO359" s="64">
        <f t="shared" si="80"/>
        <v>3.141534391534391E-2</v>
      </c>
      <c r="BP359" s="64">
        <f t="shared" si="81"/>
        <v>3.5714285714285712E-2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6.1111111111111107</v>
      </c>
      <c r="Y364" s="779">
        <f>IFERROR(Y356/H356,"0")+IFERROR(Y357/H357,"0")+IFERROR(Y358/H358,"0")+IFERROR(Y359/H359,"0")+IFERROR(Y360/H360,"0")+IFERROR(Y361/H361,"0")+IFERROR(Y362/H362,"0")+IFERROR(Y363/H363,"0")</f>
        <v>7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0.15225</v>
      </c>
      <c r="AA364" s="780"/>
      <c r="AB364" s="780"/>
      <c r="AC364" s="780"/>
    </row>
    <row r="365" spans="1:68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66</v>
      </c>
      <c r="Y365" s="779">
        <f>IFERROR(SUM(Y356:Y363),"0")</f>
        <v>75.600000000000009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9</v>
      </c>
      <c r="Y383" s="778">
        <f>IFERROR(IF(X383="",0,CEILING((X383/$H383),1)*$H383),"")</f>
        <v>16.8</v>
      </c>
      <c r="Z383" s="36">
        <f>IFERROR(IF(Y383=0,"",ROUNDUP(Y383/H383,0)*0.02175),"")</f>
        <v>4.3499999999999997E-2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9.6042857142857141</v>
      </c>
      <c r="BN383" s="64">
        <f>IFERROR(Y383*I383/H383,"0")</f>
        <v>17.928000000000001</v>
      </c>
      <c r="BO383" s="64">
        <f>IFERROR(1/J383*(X383/H383),"0")</f>
        <v>1.9132653061224487E-2</v>
      </c>
      <c r="BP383" s="64">
        <f>IFERROR(1/J383*(Y383/H383),"0")</f>
        <v>3.5714285714285712E-2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224</v>
      </c>
      <c r="Y384" s="778">
        <f>IFERROR(IF(X384="",0,CEILING((X384/$H384),1)*$H384),"")</f>
        <v>226.2</v>
      </c>
      <c r="Z384" s="36">
        <f>IFERROR(IF(Y384=0,"",ROUNDUP(Y384/H384,0)*0.02175),"")</f>
        <v>0.63074999999999992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240.1969230769231</v>
      </c>
      <c r="BN384" s="64">
        <f>IFERROR(Y384*I384/H384,"0")</f>
        <v>242.55600000000004</v>
      </c>
      <c r="BO384" s="64">
        <f>IFERROR(1/J384*(X384/H384),"0")</f>
        <v>0.51282051282051277</v>
      </c>
      <c r="BP384" s="64">
        <f>IFERROR(1/J384*(Y384/H384),"0")</f>
        <v>0.51785714285714279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29.789377289377292</v>
      </c>
      <c r="Y387" s="779">
        <f>IFERROR(Y383/H383,"0")+IFERROR(Y384/H384,"0")+IFERROR(Y385/H385,"0")+IFERROR(Y386/H386,"0")</f>
        <v>31</v>
      </c>
      <c r="Z387" s="779">
        <f>IFERROR(IF(Z383="",0,Z383),"0")+IFERROR(IF(Z384="",0,Z384),"0")+IFERROR(IF(Z385="",0,Z385),"0")+IFERROR(IF(Z386="",0,Z386),"0")</f>
        <v>0.6742499999999999</v>
      </c>
      <c r="AA387" s="780"/>
      <c r="AB387" s="780"/>
      <c r="AC387" s="780"/>
    </row>
    <row r="388" spans="1:68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233</v>
      </c>
      <c r="Y388" s="779">
        <f>IFERROR(SUM(Y383:Y386),"0")</f>
        <v>243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4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4.5176470588235293</v>
      </c>
      <c r="BN393" s="64">
        <f>IFERROR(Y393*I393/H393,"0")</f>
        <v>5.76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1.5686274509803924</v>
      </c>
      <c r="Y394" s="779">
        <f>IFERROR(Y390/H390,"0")+IFERROR(Y391/H391,"0")+IFERROR(Y392/H392,"0")+IFERROR(Y393/H393,"0")</f>
        <v>2</v>
      </c>
      <c r="Z394" s="779">
        <f>IFERROR(IF(Z390="",0,Z390),"0")+IFERROR(IF(Z391="",0,Z391),"0")+IFERROR(IF(Z392="",0,Z392),"0")+IFERROR(IF(Z393="",0,Z393),"0")</f>
        <v>1.302E-2</v>
      </c>
      <c r="AA394" s="780"/>
      <c r="AB394" s="780"/>
      <c r="AC394" s="780"/>
    </row>
    <row r="395" spans="1:68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4</v>
      </c>
      <c r="Y395" s="779">
        <f>IFERROR(SUM(Y390:Y393),"0")</f>
        <v>5.0999999999999996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2787</v>
      </c>
      <c r="Y417" s="778">
        <f t="shared" si="87"/>
        <v>2790</v>
      </c>
      <c r="Z417" s="36">
        <f>IFERROR(IF(Y417=0,"",ROUNDUP(Y417/H417,0)*0.02175),"")</f>
        <v>4.0454999999999997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2876.1840000000002</v>
      </c>
      <c r="BN417" s="64">
        <f t="shared" si="89"/>
        <v>2879.28</v>
      </c>
      <c r="BO417" s="64">
        <f t="shared" si="90"/>
        <v>3.8708333333333336</v>
      </c>
      <c r="BP417" s="64">
        <f t="shared" si="91"/>
        <v>3.875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995</v>
      </c>
      <c r="Y419" s="77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1026.8399999999999</v>
      </c>
      <c r="BN419" s="64">
        <f t="shared" si="89"/>
        <v>1037.1600000000001</v>
      </c>
      <c r="BO419" s="64">
        <f t="shared" si="90"/>
        <v>1.3819444444444442</v>
      </c>
      <c r="BP419" s="64">
        <f t="shared" si="91"/>
        <v>1.3958333333333333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1579</v>
      </c>
      <c r="Y422" s="778">
        <f t="shared" si="87"/>
        <v>1590</v>
      </c>
      <c r="Z422" s="36">
        <f>IFERROR(IF(Y422=0,"",ROUNDUP(Y422/H422,0)*0.02175),"")</f>
        <v>2.3054999999999999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1629.528</v>
      </c>
      <c r="BN422" s="64">
        <f t="shared" si="89"/>
        <v>1640.88</v>
      </c>
      <c r="BO422" s="64">
        <f t="shared" si="90"/>
        <v>2.1930555555555555</v>
      </c>
      <c r="BP422" s="64">
        <f t="shared" si="91"/>
        <v>2.208333333333333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357.4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359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7.8082499999999992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5361</v>
      </c>
      <c r="Y428" s="779">
        <f>IFERROR(SUM(Y416:Y426),"0")</f>
        <v>5385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1991</v>
      </c>
      <c r="Y430" s="778">
        <f>IFERROR(IF(X430="",0,CEILING((X430/$H430),1)*$H430),"")</f>
        <v>1995</v>
      </c>
      <c r="Z430" s="36">
        <f>IFERROR(IF(Y430=0,"",ROUNDUP(Y430/H430,0)*0.02175),"")</f>
        <v>2.8927499999999999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2054.712</v>
      </c>
      <c r="BN430" s="64">
        <f>IFERROR(Y430*I430/H430,"0")</f>
        <v>2058.84</v>
      </c>
      <c r="BO430" s="64">
        <f>IFERROR(1/J430*(X430/H430),"0")</f>
        <v>2.7652777777777775</v>
      </c>
      <c r="BP430" s="64">
        <f>IFERROR(1/J430*(Y430/H430),"0")</f>
        <v>2.770833333333333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132.73333333333332</v>
      </c>
      <c r="Y432" s="779">
        <f>IFERROR(Y430/H430,"0")+IFERROR(Y431/H431,"0")</f>
        <v>133</v>
      </c>
      <c r="Z432" s="779">
        <f>IFERROR(IF(Z430="",0,Z430),"0")+IFERROR(IF(Z431="",0,Z431),"0")</f>
        <v>2.8927499999999999</v>
      </c>
      <c r="AA432" s="780"/>
      <c r="AB432" s="780"/>
      <c r="AC432" s="780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1991</v>
      </c>
      <c r="Y433" s="779">
        <f>IFERROR(SUM(Y430:Y431),"0")</f>
        <v>1995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114</v>
      </c>
      <c r="Y436" s="778">
        <f>IFERROR(IF(X436="",0,CEILING((X436/$H436),1)*$H436),"")</f>
        <v>117</v>
      </c>
      <c r="Z436" s="36">
        <f>IFERROR(IF(Y436=0,"",ROUNDUP(Y436/H436,0)*0.02175),"")</f>
        <v>0.28275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121.14400000000001</v>
      </c>
      <c r="BN436" s="64">
        <f>IFERROR(Y436*I436/H436,"0")</f>
        <v>124.33200000000001</v>
      </c>
      <c r="BO436" s="64">
        <f>IFERROR(1/J436*(X436/H436),"0")</f>
        <v>0.22619047619047616</v>
      </c>
      <c r="BP436" s="64">
        <f>IFERROR(1/J436*(Y436/H436),"0")</f>
        <v>0.23214285714285712</v>
      </c>
    </row>
    <row r="437" spans="1:68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12.666666666666666</v>
      </c>
      <c r="Y437" s="779">
        <f>IFERROR(Y435/H435,"0")+IFERROR(Y436/H436,"0")</f>
        <v>13</v>
      </c>
      <c r="Z437" s="779">
        <f>IFERROR(IF(Z435="",0,Z435),"0")+IFERROR(IF(Z436="",0,Z436),"0")</f>
        <v>0.28275</v>
      </c>
      <c r="AA437" s="780"/>
      <c r="AB437" s="780"/>
      <c r="AC437" s="780"/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114</v>
      </c>
      <c r="Y438" s="779">
        <f>IFERROR(SUM(Y435:Y436),"0")</f>
        <v>117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518</v>
      </c>
      <c r="Y461" s="778">
        <f>IFERROR(IF(X461="",0,CEILING((X461/$H461),1)*$H461),"")</f>
        <v>522</v>
      </c>
      <c r="Z461" s="36">
        <f>IFERROR(IF(Y461=0,"",ROUNDUP(Y461/H461,0)*0.02175),"")</f>
        <v>1.2614999999999998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550.4613333333333</v>
      </c>
      <c r="BN461" s="64">
        <f>IFERROR(Y461*I461/H461,"0")</f>
        <v>554.71199999999999</v>
      </c>
      <c r="BO461" s="64">
        <f>IFERROR(1/J461*(X461/H461),"0")</f>
        <v>1.0277777777777777</v>
      </c>
      <c r="BP461" s="64">
        <f>IFERROR(1/J461*(Y461/H461),"0")</f>
        <v>1.0357142857142856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57.555555555555557</v>
      </c>
      <c r="Y466" s="779">
        <f>IFERROR(Y461/H461,"0")+IFERROR(Y462/H462,"0")+IFERROR(Y463/H463,"0")+IFERROR(Y464/H464,"0")+IFERROR(Y465/H465,"0")</f>
        <v>58</v>
      </c>
      <c r="Z466" s="779">
        <f>IFERROR(IF(Z461="",0,Z461),"0")+IFERROR(IF(Z462="",0,Z462),"0")+IFERROR(IF(Z463="",0,Z463),"0")+IFERROR(IF(Z464="",0,Z464),"0")+IFERROR(IF(Z465="",0,Z465),"0")</f>
        <v>1.2614999999999998</v>
      </c>
      <c r="AA466" s="780"/>
      <c r="AB466" s="780"/>
      <c r="AC466" s="780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518</v>
      </c>
      <c r="Y467" s="779">
        <f>IFERROR(SUM(Y461:Y465),"0")</f>
        <v>522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389</v>
      </c>
      <c r="Y479" s="778">
        <f t="shared" ref="Y479:Y500" si="98">IFERROR(IF(X479="",0,CEILING((X479/$H479),1)*$H479),"")</f>
        <v>394.20000000000005</v>
      </c>
      <c r="Z479" s="36">
        <f>IFERROR(IF(Y479=0,"",ROUNDUP(Y479/H479,0)*0.00902),"")</f>
        <v>0.65846000000000005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404.12777777777774</v>
      </c>
      <c r="BN479" s="64">
        <f t="shared" ref="BN479:BN500" si="100">IFERROR(Y479*I479/H479,"0")</f>
        <v>409.53000000000003</v>
      </c>
      <c r="BO479" s="64">
        <f t="shared" ref="BO479:BO500" si="101">IFERROR(1/J479*(X479/H479),"0")</f>
        <v>0.54573512906846244</v>
      </c>
      <c r="BP479" s="64">
        <f t="shared" ref="BP479:BP500" si="102">IFERROR(1/J479*(Y479/H479),"0")</f>
        <v>0.55303030303030309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20</v>
      </c>
      <c r="Y496" s="778">
        <f t="shared" si="98"/>
        <v>21</v>
      </c>
      <c r="Z496" s="36">
        <f t="shared" si="103"/>
        <v>5.0200000000000002E-2</v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21.238095238095237</v>
      </c>
      <c r="BN496" s="64">
        <f t="shared" si="100"/>
        <v>22.299999999999997</v>
      </c>
      <c r="BO496" s="64">
        <f t="shared" si="101"/>
        <v>4.0700040700040706E-2</v>
      </c>
      <c r="BP496" s="64">
        <f t="shared" si="102"/>
        <v>4.2735042735042736E-2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81.560846560846556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83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0.70866000000000007</v>
      </c>
      <c r="AA501" s="780"/>
      <c r="AB501" s="780"/>
      <c r="AC501" s="780"/>
    </row>
    <row r="502" spans="1:68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409</v>
      </c>
      <c r="Y502" s="779">
        <f>IFERROR(SUM(Y479:Y500),"0")</f>
        <v>415.20000000000005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1</v>
      </c>
      <c r="Y509" s="778">
        <f>IFERROR(IF(X509="",0,CEILING((X509/$H509),1)*$H509),"")</f>
        <v>1.2</v>
      </c>
      <c r="Z509" s="36">
        <f>IFERROR(IF(Y509=0,"",ROUNDUP(Y509/H509,0)*0.00627),"")</f>
        <v>6.2700000000000004E-3</v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1.5</v>
      </c>
      <c r="BN509" s="64">
        <f>IFERROR(Y509*I509/H509,"0")</f>
        <v>1.8000000000000003</v>
      </c>
      <c r="BO509" s="64">
        <f>IFERROR(1/J509*(X509/H509),"0")</f>
        <v>4.1666666666666666E-3</v>
      </c>
      <c r="BP509" s="64">
        <f>IFERROR(1/J509*(Y509/H509),"0")</f>
        <v>5.0000000000000001E-3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6</v>
      </c>
      <c r="Y510" s="778">
        <f>IFERROR(IF(X510="",0,CEILING((X510/$H510),1)*$H510),"")</f>
        <v>6.6000000000000005</v>
      </c>
      <c r="Z510" s="36">
        <f>IFERROR(IF(Y510=0,"",ROUNDUP(Y510/H510,0)*0.00627),"")</f>
        <v>3.1350000000000003E-2</v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8.545454545454545</v>
      </c>
      <c r="BN510" s="64">
        <f>IFERROR(Y510*I510/H510,"0")</f>
        <v>9.3999999999999986</v>
      </c>
      <c r="BO510" s="64">
        <f>IFERROR(1/J510*(X510/H510),"0")</f>
        <v>2.2727272727272724E-2</v>
      </c>
      <c r="BP510" s="64">
        <f>IFERROR(1/J510*(Y510/H510),"0")</f>
        <v>2.5000000000000001E-2</v>
      </c>
    </row>
    <row r="511" spans="1:68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5.378787878787878</v>
      </c>
      <c r="Y511" s="779">
        <f>IFERROR(Y509/H509,"0")+IFERROR(Y510/H510,"0")</f>
        <v>6</v>
      </c>
      <c r="Z511" s="779">
        <f>IFERROR(IF(Z509="",0,Z509),"0")+IFERROR(IF(Z510="",0,Z510),"0")</f>
        <v>3.7620000000000001E-2</v>
      </c>
      <c r="AA511" s="780"/>
      <c r="AB511" s="780"/>
      <c r="AC511" s="780"/>
    </row>
    <row r="512" spans="1:68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7</v>
      </c>
      <c r="Y512" s="779">
        <f>IFERROR(SUM(Y509:Y510),"0")</f>
        <v>7.8000000000000007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388</v>
      </c>
      <c r="Y519" s="778">
        <f>IFERROR(IF(X519="",0,CEILING((X519/$H519),1)*$H519),"")</f>
        <v>388.8</v>
      </c>
      <c r="Z519" s="36">
        <f>IFERROR(IF(Y519=0,"",ROUNDUP(Y519/H519,0)*0.00902),"")</f>
        <v>0.64944000000000002</v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403.0888888888889</v>
      </c>
      <c r="BN519" s="64">
        <f>IFERROR(Y519*I519/H519,"0")</f>
        <v>403.92</v>
      </c>
      <c r="BO519" s="64">
        <f>IFERROR(1/J519*(X519/H519),"0")</f>
        <v>0.54433221099887763</v>
      </c>
      <c r="BP519" s="64">
        <f>IFERROR(1/J519*(Y519/H519),"0")</f>
        <v>0.54545454545454541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71.851851851851848</v>
      </c>
      <c r="Y524" s="779">
        <f>IFERROR(Y519/H519,"0")+IFERROR(Y520/H520,"0")+IFERROR(Y521/H521,"0")+IFERROR(Y522/H522,"0")+IFERROR(Y523/H523,"0")</f>
        <v>72</v>
      </c>
      <c r="Z524" s="779">
        <f>IFERROR(IF(Z519="",0,Z519),"0")+IFERROR(IF(Z520="",0,Z520),"0")+IFERROR(IF(Z521="",0,Z521),"0")+IFERROR(IF(Z522="",0,Z522),"0")+IFERROR(IF(Z523="",0,Z523),"0")</f>
        <v>0.64944000000000002</v>
      </c>
      <c r="AA524" s="780"/>
      <c r="AB524" s="780"/>
      <c r="AC524" s="780"/>
    </row>
    <row r="525" spans="1:68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388</v>
      </c>
      <c r="Y525" s="779">
        <f>IFERROR(SUM(Y519:Y523),"0")</f>
        <v>388.8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13</v>
      </c>
      <c r="Y527" s="778">
        <f>IFERROR(IF(X527="",0,CEILING((X527/$H527),1)*$H527),"")</f>
        <v>15</v>
      </c>
      <c r="Z527" s="36">
        <f>IFERROR(IF(Y527=0,"",ROUNDUP(Y527/H527,0)*0.00627),"")</f>
        <v>3.1350000000000003E-2</v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15.600000000000001</v>
      </c>
      <c r="BN527" s="64">
        <f>IFERROR(Y527*I527/H527,"0")</f>
        <v>18</v>
      </c>
      <c r="BO527" s="64">
        <f>IFERROR(1/J527*(X527/H527),"0")</f>
        <v>2.1666666666666664E-2</v>
      </c>
      <c r="BP527" s="64">
        <f>IFERROR(1/J527*(Y527/H527),"0")</f>
        <v>2.5000000000000001E-2</v>
      </c>
    </row>
    <row r="528" spans="1:68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4.333333333333333</v>
      </c>
      <c r="Y528" s="779">
        <f>IFERROR(Y527/H527,"0")</f>
        <v>5</v>
      </c>
      <c r="Z528" s="779">
        <f>IFERROR(IF(Z527="",0,Z527),"0")</f>
        <v>3.1350000000000003E-2</v>
      </c>
      <c r="AA528" s="780"/>
      <c r="AB528" s="780"/>
      <c r="AC528" s="780"/>
    </row>
    <row r="529" spans="1:68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13</v>
      </c>
      <c r="Y529" s="779">
        <f>IFERROR(SUM(Y527:Y527),"0")</f>
        <v>15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4</v>
      </c>
      <c r="Y532" s="778">
        <f t="shared" ref="Y532:Y537" si="104">IFERROR(IF(X532="",0,CEILING((X532/$H532),1)*$H532),"")</f>
        <v>4.8</v>
      </c>
      <c r="Z532" s="36">
        <f>IFERROR(IF(Y532=0,"",ROUNDUP(Y532/H532,0)*0.00502),"")</f>
        <v>2.0080000000000001E-2</v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4.5733333333333341</v>
      </c>
      <c r="BN532" s="64">
        <f t="shared" ref="BN532:BN537" si="106">IFERROR(Y532*I532/H532,"0")</f>
        <v>5.4880000000000004</v>
      </c>
      <c r="BO532" s="64">
        <f t="shared" ref="BO532:BO537" si="107">IFERROR(1/J532*(X532/H532),"0")</f>
        <v>1.4245014245014247E-2</v>
      </c>
      <c r="BP532" s="64">
        <f t="shared" ref="BP532:BP537" si="108">IFERROR(1/J532*(Y532/H532),"0")</f>
        <v>1.7094017094017096E-2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3.3333333333333335</v>
      </c>
      <c r="Y538" s="779">
        <f>IFERROR(Y532/H532,"0")+IFERROR(Y533/H533,"0")+IFERROR(Y534/H534,"0")+IFERROR(Y535/H535,"0")+IFERROR(Y536/H536,"0")+IFERROR(Y537/H537,"0")</f>
        <v>4</v>
      </c>
      <c r="Z538" s="779">
        <f>IFERROR(IF(Z532="",0,Z532),"0")+IFERROR(IF(Z533="",0,Z533),"0")+IFERROR(IF(Z534="",0,Z534),"0")+IFERROR(IF(Z535="",0,Z535),"0")+IFERROR(IF(Z536="",0,Z536),"0")+IFERROR(IF(Z537="",0,Z537),"0")</f>
        <v>2.0080000000000001E-2</v>
      </c>
      <c r="AA538" s="780"/>
      <c r="AB538" s="780"/>
      <c r="AC538" s="780"/>
    </row>
    <row r="539" spans="1:68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4</v>
      </c>
      <c r="Y539" s="779">
        <f>IFERROR(SUM(Y532:Y537),"0")</f>
        <v>4.8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232</v>
      </c>
      <c r="Y548" s="778">
        <f t="shared" ref="Y548:Y562" si="109">IFERROR(IF(X548="",0,CEILING((X548/$H548),1)*$H548),"")</f>
        <v>232.32000000000002</v>
      </c>
      <c r="Z548" s="36">
        <f t="shared" ref="Z548:Z553" si="110">IFERROR(IF(Y548=0,"",ROUNDUP(Y548/H548,0)*0.01196),"")</f>
        <v>0.52624000000000004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247.81818181818181</v>
      </c>
      <c r="BN548" s="64">
        <f t="shared" ref="BN548:BN562" si="112">IFERROR(Y548*I548/H548,"0")</f>
        <v>248.16000000000003</v>
      </c>
      <c r="BO548" s="64">
        <f t="shared" ref="BO548:BO562" si="113">IFERROR(1/J548*(X548/H548),"0")</f>
        <v>0.42249417249417248</v>
      </c>
      <c r="BP548" s="64">
        <f t="shared" ref="BP548:BP562" si="114">IFERROR(1/J548*(Y548/H548),"0")</f>
        <v>0.42307692307692313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953</v>
      </c>
      <c r="Y551" s="778">
        <f t="shared" si="109"/>
        <v>955.68000000000006</v>
      </c>
      <c r="Z551" s="36">
        <f t="shared" si="110"/>
        <v>2.1647600000000002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1017.9772727272727</v>
      </c>
      <c r="BN551" s="64">
        <f t="shared" si="112"/>
        <v>1020.84</v>
      </c>
      <c r="BO551" s="64">
        <f t="shared" si="113"/>
        <v>1.7355040792540792</v>
      </c>
      <c r="BP551" s="64">
        <f t="shared" si="114"/>
        <v>1.7403846153846154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200</v>
      </c>
      <c r="Y553" s="778">
        <f t="shared" si="109"/>
        <v>200.64000000000001</v>
      </c>
      <c r="Z553" s="36">
        <f t="shared" si="110"/>
        <v>0.45448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213.63636363636363</v>
      </c>
      <c r="BN553" s="64">
        <f t="shared" si="112"/>
        <v>214.32</v>
      </c>
      <c r="BO553" s="64">
        <f t="shared" si="113"/>
        <v>0.36421911421911418</v>
      </c>
      <c r="BP553" s="64">
        <f t="shared" si="114"/>
        <v>0.36538461538461542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262.31060606060601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263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3.1454800000000001</v>
      </c>
      <c r="AA563" s="780"/>
      <c r="AB563" s="780"/>
      <c r="AC563" s="780"/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1385</v>
      </c>
      <c r="Y564" s="779">
        <f>IFERROR(SUM(Y548:Y562),"0")</f>
        <v>1388.64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280</v>
      </c>
      <c r="Y566" s="778">
        <f>IFERROR(IF(X566="",0,CEILING((X566/$H566),1)*$H566),"")</f>
        <v>285.12</v>
      </c>
      <c r="Z566" s="36">
        <f>IFERROR(IF(Y566=0,"",ROUNDUP(Y566/H566,0)*0.01196),"")</f>
        <v>0.64583999999999997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299.09090909090907</v>
      </c>
      <c r="BN566" s="64">
        <f>IFERROR(Y566*I566/H566,"0")</f>
        <v>304.55999999999995</v>
      </c>
      <c r="BO566" s="64">
        <f>IFERROR(1/J566*(X566/H566),"0")</f>
        <v>0.50990675990675993</v>
      </c>
      <c r="BP566" s="64">
        <f>IFERROR(1/J566*(Y566/H566),"0")</f>
        <v>0.51923076923076927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53.030303030303031</v>
      </c>
      <c r="Y569" s="779">
        <f>IFERROR(Y566/H566,"0")+IFERROR(Y567/H567,"0")+IFERROR(Y568/H568,"0")</f>
        <v>54</v>
      </c>
      <c r="Z569" s="779">
        <f>IFERROR(IF(Z566="",0,Z566),"0")+IFERROR(IF(Z567="",0,Z567),"0")+IFERROR(IF(Z568="",0,Z568),"0")</f>
        <v>0.64583999999999997</v>
      </c>
      <c r="AA569" s="780"/>
      <c r="AB569" s="780"/>
      <c r="AC569" s="780"/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280</v>
      </c>
      <c r="Y570" s="779">
        <f>IFERROR(SUM(Y566:Y568),"0")</f>
        <v>285.12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206</v>
      </c>
      <c r="Y572" s="778">
        <f t="shared" ref="Y572:Y580" si="115">IFERROR(IF(X572="",0,CEILING((X572/$H572),1)*$H572),"")</f>
        <v>211.20000000000002</v>
      </c>
      <c r="Z572" s="36">
        <f>IFERROR(IF(Y572=0,"",ROUNDUP(Y572/H572,0)*0.01196),"")</f>
        <v>0.47839999999999999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220.04545454545453</v>
      </c>
      <c r="BN572" s="64">
        <f t="shared" ref="BN572:BN580" si="117">IFERROR(Y572*I572/H572,"0")</f>
        <v>225.60000000000002</v>
      </c>
      <c r="BO572" s="64">
        <f t="shared" ref="BO572:BO580" si="118">IFERROR(1/J572*(X572/H572),"0")</f>
        <v>0.37514568764568768</v>
      </c>
      <c r="BP572" s="64">
        <f t="shared" ref="BP572:BP580" si="119">IFERROR(1/J572*(Y572/H572),"0")</f>
        <v>0.38461538461538464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154</v>
      </c>
      <c r="Y573" s="778">
        <f t="shared" si="115"/>
        <v>158.4</v>
      </c>
      <c r="Z573" s="36">
        <f>IFERROR(IF(Y573=0,"",ROUNDUP(Y573/H573,0)*0.01196),"")</f>
        <v>0.35880000000000001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164.49999999999997</v>
      </c>
      <c r="BN573" s="64">
        <f t="shared" si="117"/>
        <v>169.2</v>
      </c>
      <c r="BO573" s="64">
        <f t="shared" si="118"/>
        <v>0.28044871794871795</v>
      </c>
      <c r="BP573" s="64">
        <f t="shared" si="119"/>
        <v>0.28846153846153849</v>
      </c>
    </row>
    <row r="574" spans="1:68" ht="27" hidden="1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68.181818181818187</v>
      </c>
      <c r="Y581" s="779">
        <f>IFERROR(Y572/H572,"0")+IFERROR(Y573/H573,"0")+IFERROR(Y574/H574,"0")+IFERROR(Y575/H575,"0")+IFERROR(Y576/H576,"0")+IFERROR(Y577/H577,"0")+IFERROR(Y578/H578,"0")+IFERROR(Y579/H579,"0")+IFERROR(Y580/H580,"0")</f>
        <v>70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0.83719999999999994</v>
      </c>
      <c r="AA581" s="780"/>
      <c r="AB581" s="780"/>
      <c r="AC581" s="780"/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360</v>
      </c>
      <c r="Y582" s="779">
        <f>IFERROR(SUM(Y572:Y580),"0")</f>
        <v>369.6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15083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15231.68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15788.18766594224</v>
      </c>
      <c r="Y666" s="779">
        <f>IFERROR(SUM(BN22:BN662),"0")</f>
        <v>15945.816000000001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25</v>
      </c>
      <c r="Y667" s="38">
        <f>ROUNDUP(SUM(BP22:BP662),0)</f>
        <v>25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16413.187665942241</v>
      </c>
      <c r="Y668" s="779">
        <f>GrossWeightTotalR+PalletQtyTotalR*25</f>
        <v>16570.815999999999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1812.7733520367394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1837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28.237439999999996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226.8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169.80000000000004</v>
      </c>
      <c r="E675" s="46">
        <f>IFERROR(Y106*1,"0")+IFERROR(Y107*1,"0")+IFERROR(Y108*1,"0")+IFERROR(Y112*1,"0")+IFERROR(Y113*1,"0")+IFERROR(Y114*1,"0")+IFERROR(Y115*1,"0")+IFERROR(Y116*1,"0")+IFERROR(Y117*1,"0")</f>
        <v>802.80000000000007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1475.6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160.62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1022.4000000000001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69.599999999999994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86.399999999999991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323.70000000000005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7497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522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423.00000000000006</v>
      </c>
      <c r="Z675" s="46">
        <f>IFERROR(Y515*1,"0")+IFERROR(Y519*1,"0")+IFERROR(Y520*1,"0")+IFERROR(Y521*1,"0")+IFERROR(Y522*1,"0")+IFERROR(Y523*1,"0")+IFERROR(Y527*1,"0")</f>
        <v>403.8</v>
      </c>
      <c r="AA675" s="46">
        <f>IFERROR(Y532*1,"0")+IFERROR(Y533*1,"0")+IFERROR(Y534*1,"0")+IFERROR(Y535*1,"0")+IFERROR(Y536*1,"0")+IFERROR(Y537*1,"0")</f>
        <v>4.8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2043.3600000000004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0,83"/>
        <filter val="1 385,00"/>
        <filter val="1 579,00"/>
        <filter val="1 812,77"/>
        <filter val="1 991,00"/>
        <filter val="1,00"/>
        <filter val="1,57"/>
        <filter val="101,85"/>
        <filter val="107,02"/>
        <filter val="11,57"/>
        <filter val="114,00"/>
        <filter val="12,67"/>
        <filter val="12,78"/>
        <filter val="125,00"/>
        <filter val="13,00"/>
        <filter val="132,73"/>
        <filter val="136,00"/>
        <filter val="14,00"/>
        <filter val="140,00"/>
        <filter val="15 083,00"/>
        <filter val="15 788,19"/>
        <filter val="15,00"/>
        <filter val="154,00"/>
        <filter val="155,03"/>
        <filter val="16 413,19"/>
        <filter val="16,00"/>
        <filter val="17,00"/>
        <filter val="19,00"/>
        <filter val="2 787,00"/>
        <filter val="20,00"/>
        <filter val="20,09"/>
        <filter val="20,65"/>
        <filter val="200,00"/>
        <filter val="206,00"/>
        <filter val="223,00"/>
        <filter val="224,00"/>
        <filter val="23,00"/>
        <filter val="23,33"/>
        <filter val="232,00"/>
        <filter val="233,00"/>
        <filter val="25"/>
        <filter val="262,31"/>
        <filter val="267,00"/>
        <filter val="27,00"/>
        <filter val="28,00"/>
        <filter val="280,00"/>
        <filter val="283,00"/>
        <filter val="29,79"/>
        <filter val="3,33"/>
        <filter val="33,33"/>
        <filter val="35,42"/>
        <filter val="357,40"/>
        <filter val="36,00"/>
        <filter val="36,94"/>
        <filter val="360,00"/>
        <filter val="388,00"/>
        <filter val="389,00"/>
        <filter val="397,00"/>
        <filter val="399,00"/>
        <filter val="4,00"/>
        <filter val="4,33"/>
        <filter val="401,00"/>
        <filter val="409,00"/>
        <filter val="41,00"/>
        <filter val="42,00"/>
        <filter val="43,93"/>
        <filter val="47,74"/>
        <filter val="492,00"/>
        <filter val="5 361,00"/>
        <filter val="5,00"/>
        <filter val="5,26"/>
        <filter val="5,38"/>
        <filter val="518,00"/>
        <filter val="53,03"/>
        <filter val="550,00"/>
        <filter val="56,00"/>
        <filter val="57,56"/>
        <filter val="6,00"/>
        <filter val="6,11"/>
        <filter val="61,00"/>
        <filter val="66,00"/>
        <filter val="67,00"/>
        <filter val="68,18"/>
        <filter val="7,00"/>
        <filter val="70,00"/>
        <filter val="71,85"/>
        <filter val="8,59"/>
        <filter val="81,56"/>
        <filter val="85,00"/>
        <filter val="899,00"/>
        <filter val="9,00"/>
        <filter val="953,00"/>
        <filter val="995,00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