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12,24 ПОКОМ КИ филиалы\"/>
    </mc:Choice>
  </mc:AlternateContent>
  <xr:revisionPtr revIDLastSave="0" documentId="13_ncr:1_{A810B5BC-7380-484D-82AB-A598C2F673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P7" i="1" s="1"/>
  <c r="O8" i="1"/>
  <c r="P8" i="1" s="1"/>
  <c r="O9" i="1"/>
  <c r="S9" i="1" s="1"/>
  <c r="O10" i="1"/>
  <c r="P10" i="1" s="1"/>
  <c r="O11" i="1"/>
  <c r="P11" i="1" s="1"/>
  <c r="O12" i="1"/>
  <c r="S12" i="1" s="1"/>
  <c r="O13" i="1"/>
  <c r="P13" i="1" s="1"/>
  <c r="O14" i="1"/>
  <c r="P14" i="1" s="1"/>
  <c r="O15" i="1"/>
  <c r="O16" i="1"/>
  <c r="P16" i="1" s="1"/>
  <c r="O17" i="1"/>
  <c r="P17" i="1" s="1"/>
  <c r="O18" i="1"/>
  <c r="O19" i="1"/>
  <c r="P19" i="1" s="1"/>
  <c r="O20" i="1"/>
  <c r="P20" i="1" s="1"/>
  <c r="O21" i="1"/>
  <c r="O22" i="1"/>
  <c r="P22" i="1" s="1"/>
  <c r="O23" i="1"/>
  <c r="P23" i="1" s="1"/>
  <c r="O24" i="1"/>
  <c r="P24" i="1" s="1"/>
  <c r="O25" i="1"/>
  <c r="O26" i="1"/>
  <c r="S26" i="1" s="1"/>
  <c r="O27" i="1"/>
  <c r="S27" i="1" s="1"/>
  <c r="O28" i="1"/>
  <c r="P28" i="1" s="1"/>
  <c r="O29" i="1"/>
  <c r="P29" i="1" s="1"/>
  <c r="O30" i="1"/>
  <c r="S30" i="1" s="1"/>
  <c r="O31" i="1"/>
  <c r="P31" i="1" s="1"/>
  <c r="O32" i="1"/>
  <c r="P32" i="1" s="1"/>
  <c r="O33" i="1"/>
  <c r="P33" i="1" s="1"/>
  <c r="O34" i="1"/>
  <c r="O35" i="1"/>
  <c r="O36" i="1"/>
  <c r="P36" i="1" s="1"/>
  <c r="O37" i="1"/>
  <c r="O38" i="1"/>
  <c r="P38" i="1" s="1"/>
  <c r="O39" i="1"/>
  <c r="O40" i="1"/>
  <c r="P40" i="1" s="1"/>
  <c r="O41" i="1"/>
  <c r="P41" i="1" s="1"/>
  <c r="O42" i="1"/>
  <c r="P42" i="1" s="1"/>
  <c r="O43" i="1"/>
  <c r="P43" i="1" s="1"/>
  <c r="O44" i="1"/>
  <c r="O45" i="1"/>
  <c r="P45" i="1" s="1"/>
  <c r="O46" i="1"/>
  <c r="P46" i="1" s="1"/>
  <c r="O47" i="1"/>
  <c r="P47" i="1" s="1"/>
  <c r="O48" i="1"/>
  <c r="O49" i="1"/>
  <c r="O50" i="1"/>
  <c r="P50" i="1" s="1"/>
  <c r="O51" i="1"/>
  <c r="O52" i="1"/>
  <c r="O53" i="1"/>
  <c r="P53" i="1" s="1"/>
  <c r="O54" i="1"/>
  <c r="P54" i="1" s="1"/>
  <c r="O55" i="1"/>
  <c r="S55" i="1" s="1"/>
  <c r="O56" i="1"/>
  <c r="O57" i="1"/>
  <c r="O58" i="1"/>
  <c r="O59" i="1"/>
  <c r="P59" i="1" s="1"/>
  <c r="O60" i="1"/>
  <c r="P60" i="1" s="1"/>
  <c r="O61" i="1"/>
  <c r="S61" i="1" s="1"/>
  <c r="O62" i="1"/>
  <c r="P62" i="1" s="1"/>
  <c r="O63" i="1"/>
  <c r="P63" i="1" s="1"/>
  <c r="O64" i="1"/>
  <c r="S64" i="1" s="1"/>
  <c r="O65" i="1"/>
  <c r="O66" i="1"/>
  <c r="S66" i="1" s="1"/>
  <c r="O67" i="1"/>
  <c r="S67" i="1" s="1"/>
  <c r="O68" i="1"/>
  <c r="S68" i="1" s="1"/>
  <c r="O69" i="1"/>
  <c r="O70" i="1"/>
  <c r="S70" i="1" s="1"/>
  <c r="O71" i="1"/>
  <c r="O72" i="1"/>
  <c r="O73" i="1"/>
  <c r="P73" i="1" s="1"/>
  <c r="O74" i="1"/>
  <c r="O75" i="1"/>
  <c r="S75" i="1" s="1"/>
  <c r="O76" i="1"/>
  <c r="O77" i="1"/>
  <c r="S77" i="1" s="1"/>
  <c r="O78" i="1"/>
  <c r="S78" i="1" s="1"/>
  <c r="O79" i="1"/>
  <c r="O80" i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O88" i="1"/>
  <c r="S88" i="1" s="1"/>
  <c r="O89" i="1"/>
  <c r="O90" i="1"/>
  <c r="O91" i="1"/>
  <c r="O92" i="1"/>
  <c r="O93" i="1"/>
  <c r="P93" i="1" s="1"/>
  <c r="O94" i="1"/>
  <c r="O95" i="1"/>
  <c r="P95" i="1" s="1"/>
  <c r="O96" i="1"/>
  <c r="O6" i="1"/>
  <c r="T96" i="1" l="1"/>
  <c r="S96" i="1"/>
  <c r="T94" i="1"/>
  <c r="AE94" i="1"/>
  <c r="T92" i="1"/>
  <c r="S92" i="1"/>
  <c r="S90" i="1"/>
  <c r="S74" i="1"/>
  <c r="S62" i="1"/>
  <c r="S58" i="1"/>
  <c r="P56" i="1"/>
  <c r="S56" i="1" s="1"/>
  <c r="S54" i="1"/>
  <c r="S52" i="1"/>
  <c r="S50" i="1"/>
  <c r="P48" i="1"/>
  <c r="S48" i="1" s="1"/>
  <c r="S46" i="1"/>
  <c r="S44" i="1"/>
  <c r="S42" i="1"/>
  <c r="S40" i="1"/>
  <c r="S38" i="1"/>
  <c r="S36" i="1"/>
  <c r="P34" i="1"/>
  <c r="S34" i="1" s="1"/>
  <c r="S32" i="1"/>
  <c r="S28" i="1"/>
  <c r="S24" i="1"/>
  <c r="S22" i="1"/>
  <c r="S20" i="1"/>
  <c r="P18" i="1"/>
  <c r="S18" i="1" s="1"/>
  <c r="S16" i="1"/>
  <c r="S14" i="1"/>
  <c r="S10" i="1"/>
  <c r="S8" i="1"/>
  <c r="P6" i="1"/>
  <c r="S6" i="1" s="1"/>
  <c r="T95" i="1"/>
  <c r="S95" i="1"/>
  <c r="T93" i="1"/>
  <c r="T91" i="1"/>
  <c r="S89" i="1"/>
  <c r="S73" i="1"/>
  <c r="P71" i="1"/>
  <c r="S69" i="1"/>
  <c r="S63" i="1"/>
  <c r="S59" i="1"/>
  <c r="P57" i="1"/>
  <c r="S57" i="1" s="1"/>
  <c r="S53" i="1"/>
  <c r="S51" i="1"/>
  <c r="P49" i="1"/>
  <c r="S49" i="1" s="1"/>
  <c r="S47" i="1"/>
  <c r="S45" i="1"/>
  <c r="S43" i="1"/>
  <c r="S41" i="1"/>
  <c r="S39" i="1"/>
  <c r="S37" i="1"/>
  <c r="P35" i="1"/>
  <c r="S35" i="1" s="1"/>
  <c r="S33" i="1"/>
  <c r="S31" i="1"/>
  <c r="S29" i="1"/>
  <c r="S25" i="1"/>
  <c r="S23" i="1"/>
  <c r="S21" i="1"/>
  <c r="S19" i="1"/>
  <c r="S17" i="1"/>
  <c r="P15" i="1"/>
  <c r="S15" i="1" s="1"/>
  <c r="S13" i="1"/>
  <c r="S11" i="1"/>
  <c r="S7" i="1"/>
  <c r="S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20" i="1"/>
  <c r="T16" i="1"/>
  <c r="T12" i="1"/>
  <c r="T8" i="1"/>
  <c r="S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2" i="1"/>
  <c r="T18" i="1"/>
  <c r="T14" i="1"/>
  <c r="T10" i="1"/>
  <c r="T6" i="1"/>
  <c r="S94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1" i="1"/>
  <c r="T19" i="1"/>
  <c r="T17" i="1"/>
  <c r="T15" i="1"/>
  <c r="T13" i="1"/>
  <c r="T11" i="1"/>
  <c r="T9" i="1"/>
  <c r="T7" i="1"/>
  <c r="K96" i="1"/>
  <c r="AE95" i="1"/>
  <c r="K95" i="1"/>
  <c r="K94" i="1"/>
  <c r="AE93" i="1"/>
  <c r="K93" i="1"/>
  <c r="AE92" i="1"/>
  <c r="K92" i="1"/>
  <c r="AE91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AE69" i="1"/>
  <c r="K69" i="1"/>
  <c r="K68" i="1"/>
  <c r="K67" i="1"/>
  <c r="K66" i="1"/>
  <c r="K65" i="1"/>
  <c r="K64" i="1"/>
  <c r="K63" i="1"/>
  <c r="K62" i="1"/>
  <c r="K61" i="1"/>
  <c r="K60" i="1"/>
  <c r="AE59" i="1"/>
  <c r="K59" i="1"/>
  <c r="K58" i="1"/>
  <c r="K57" i="1"/>
  <c r="K56" i="1"/>
  <c r="K55" i="1"/>
  <c r="AE54" i="1"/>
  <c r="K54" i="1"/>
  <c r="AE53" i="1"/>
  <c r="K53" i="1"/>
  <c r="AE52" i="1"/>
  <c r="K52" i="1"/>
  <c r="AE51" i="1"/>
  <c r="K51" i="1"/>
  <c r="AE50" i="1"/>
  <c r="K50" i="1"/>
  <c r="K49" i="1"/>
  <c r="AE48" i="1"/>
  <c r="K48" i="1"/>
  <c r="AE47" i="1"/>
  <c r="K47" i="1"/>
  <c r="AE46" i="1"/>
  <c r="K46" i="1"/>
  <c r="AE45" i="1"/>
  <c r="K45" i="1"/>
  <c r="AE44" i="1"/>
  <c r="K44" i="1"/>
  <c r="AE43" i="1"/>
  <c r="K43" i="1"/>
  <c r="AE42" i="1"/>
  <c r="K42" i="1"/>
  <c r="AE41" i="1"/>
  <c r="K41" i="1"/>
  <c r="AE40" i="1"/>
  <c r="K40" i="1"/>
  <c r="K39" i="1"/>
  <c r="K38" i="1"/>
  <c r="K37" i="1"/>
  <c r="K36" i="1"/>
  <c r="K35" i="1"/>
  <c r="K34" i="1"/>
  <c r="AE33" i="1"/>
  <c r="K33" i="1"/>
  <c r="AE32" i="1"/>
  <c r="K32" i="1"/>
  <c r="AE31" i="1"/>
  <c r="K31" i="1"/>
  <c r="K30" i="1"/>
  <c r="AE29" i="1"/>
  <c r="K29" i="1"/>
  <c r="K28" i="1"/>
  <c r="K27" i="1"/>
  <c r="K26" i="1"/>
  <c r="K25" i="1"/>
  <c r="AE24" i="1"/>
  <c r="K24" i="1"/>
  <c r="AE23" i="1"/>
  <c r="K23" i="1"/>
  <c r="K22" i="1"/>
  <c r="K21" i="1"/>
  <c r="AE20" i="1"/>
  <c r="K20" i="1"/>
  <c r="AE19" i="1"/>
  <c r="K19" i="1"/>
  <c r="K18" i="1"/>
  <c r="K17" i="1"/>
  <c r="K16" i="1"/>
  <c r="K15" i="1"/>
  <c r="K14" i="1"/>
  <c r="K13" i="1"/>
  <c r="AE12" i="1"/>
  <c r="K12" i="1"/>
  <c r="AE11" i="1"/>
  <c r="K11" i="1"/>
  <c r="AE10" i="1"/>
  <c r="K10" i="1"/>
  <c r="AE9" i="1"/>
  <c r="K9" i="1"/>
  <c r="K8" i="1"/>
  <c r="K7" i="1"/>
  <c r="K6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E56" i="1" l="1"/>
  <c r="AE6" i="1"/>
  <c r="AE15" i="1"/>
  <c r="AE16" i="1"/>
  <c r="AE36" i="1"/>
  <c r="AE35" i="1"/>
  <c r="AE39" i="1"/>
  <c r="AE96" i="1"/>
  <c r="AE34" i="1"/>
  <c r="AE37" i="1"/>
  <c r="AE38" i="1"/>
  <c r="AE49" i="1"/>
  <c r="S81" i="1"/>
  <c r="AE81" i="1"/>
  <c r="S85" i="1"/>
  <c r="AE85" i="1"/>
  <c r="S80" i="1"/>
  <c r="AE80" i="1"/>
  <c r="S84" i="1"/>
  <c r="AE84" i="1"/>
  <c r="P5" i="1"/>
  <c r="AE7" i="1"/>
  <c r="AE8" i="1"/>
  <c r="AE13" i="1"/>
  <c r="AE14" i="1"/>
  <c r="AE17" i="1"/>
  <c r="AE18" i="1"/>
  <c r="AE21" i="1"/>
  <c r="AE22" i="1"/>
  <c r="AE25" i="1"/>
  <c r="AE28" i="1"/>
  <c r="AE57" i="1"/>
  <c r="AE58" i="1"/>
  <c r="AE62" i="1"/>
  <c r="AE63" i="1"/>
  <c r="AE73" i="1"/>
  <c r="AE74" i="1"/>
  <c r="AE89" i="1"/>
  <c r="AE90" i="1"/>
  <c r="S65" i="1"/>
  <c r="AE65" i="1"/>
  <c r="S71" i="1"/>
  <c r="AE71" i="1"/>
  <c r="S79" i="1"/>
  <c r="AE79" i="1"/>
  <c r="S83" i="1"/>
  <c r="AE83" i="1"/>
  <c r="S87" i="1"/>
  <c r="AE87" i="1"/>
  <c r="S60" i="1"/>
  <c r="AE60" i="1"/>
  <c r="AE72" i="1"/>
  <c r="S72" i="1"/>
  <c r="S76" i="1"/>
  <c r="AE76" i="1"/>
  <c r="S82" i="1"/>
  <c r="AE82" i="1"/>
  <c r="S86" i="1"/>
  <c r="AE86" i="1"/>
  <c r="K5" i="1"/>
  <c r="AE5" i="1" l="1"/>
</calcChain>
</file>

<file path=xl/sharedStrings.xml><?xml version="1.0" encoding="utf-8"?>
<sst xmlns="http://schemas.openxmlformats.org/spreadsheetml/2006/main" count="364" uniqueCount="147">
  <si>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</si>
  <si>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</si>
  <si>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</si>
  <si>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</si>
  <si>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</si>
  <si>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</si>
  <si>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</si>
  <si>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</si>
  <si>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</si>
  <si>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</si>
  <si>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</si>
  <si>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</si>
  <si>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</si>
  <si>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</si>
  <si>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</si>
  <si>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</si>
  <si>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</si>
  <si>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</si>
  <si>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</si>
  <si>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</si>
  <si>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</si>
  <si>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</si>
  <si>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</si>
  <si>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</si>
  <si>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</si>
  <si>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</si>
  <si>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</si>
  <si>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</si>
  <si>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</si>
  <si>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</si>
  <si>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</si>
  <si>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</si>
  <si>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</si>
  <si>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</si>
  <si>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</si>
  <si>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</si>
  <si>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</si>
  <si>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</si>
  <si>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нужно увеличить продажи!!!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</si>
  <si>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</si>
  <si>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</si>
  <si>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</si>
  <si>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</si>
  <si>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</si>
  <si>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</si>
  <si>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</si>
  <si>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</si>
  <si>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</si>
  <si>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</si>
  <si>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</si>
  <si>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</si>
  <si>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</si>
  <si>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на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</si>
  <si>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</si>
  <si>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</si>
  <si>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</si>
  <si>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</si>
  <si>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</si>
  <si>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не в матрице</t>
  </si>
  <si>
    <t xml:space="preserve"> 236  Колбаса Рубленая ЗАПЕЧ. Дугушка ТМ Стародворье, вектор, в/к    ПОКОМ</t>
  </si>
  <si>
    <t>нужно увеличить продажи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</si>
  <si>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</si>
  <si>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</si>
  <si>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</si>
  <si>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</si>
  <si>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</si>
  <si>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</si>
  <si>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</si>
  <si>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</si>
  <si>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</si>
  <si>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</si>
  <si>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</si>
  <si>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</si>
  <si>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</si>
  <si>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</si>
  <si>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</si>
  <si>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</si>
  <si>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</si>
  <si>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</si>
  <si>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</si>
  <si>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</si>
  <si>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</si>
  <si>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</si>
  <si>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</si>
  <si>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</si>
  <si>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</si>
  <si>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</si>
  <si>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</si>
  <si>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</si>
  <si>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</si>
  <si>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</si>
  <si>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</si>
  <si>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</si>
  <si>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</si>
  <si>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</si>
  <si>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</si>
  <si>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</si>
  <si>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</si>
  <si>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</si>
  <si>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</si>
  <si>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</si>
  <si>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</si>
  <si>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</si>
  <si>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</si>
  <si>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</si>
  <si>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</si>
  <si>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</si>
  <si>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</si>
  <si>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</si>
  <si>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</si>
  <si>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</si>
  <si>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</si>
  <si>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</si>
  <si>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</si>
  <si>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завод не отгружает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</si>
  <si>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</si>
  <si>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</si>
  <si>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</si>
  <si>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</si>
  <si>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</si>
  <si>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</si>
  <si>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</si>
  <si>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</si>
  <si>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</si>
  <si>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</si>
  <si>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</si>
  <si>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</si>
  <si>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</si>
  <si>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</si>
  <si>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</si>
  <si>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</si>
  <si>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</si>
  <si>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</si>
  <si>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</si>
  <si>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</si>
  <si>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</si>
  <si>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</si>
  <si>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</si>
  <si>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</si>
  <si>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</si>
  <si>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новинки</t>
    </r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</si>
  <si>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  <family val="2"/>
        <charset val="204"/>
      </rPr>
      <t xml:space="preserve"> / нет потребности / перемещение из Мелитополя (ЗАЧЕМ?)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</si>
  <si>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возможны скачки продаж из-за оптовика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</si>
  <si>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29,10,24 в уценку 19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</si>
  <si>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29,10,24 в уценку 13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</si>
  <si>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09,10,24 72кг в уценку</t>
    </r>
  </si>
  <si>
    <t>Акция январь 2025 сеть "Мера"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</si>
</sst>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5" fillId="0" borderId="1" xfId="1" applyNumberFormat="1" applyFont="1"/>
    <xf numFmtId="164" fontId="5" fillId="8" borderId="1" xfId="1" applyNumberFormat="1" applyFont="1" applyFill="1"/>
    <xf numFmtId="164" fontId="4" fillId="6" borderId="1" xfId="1" applyNumberFormat="1" applyFont="1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15" activePane="bottomRight" state="frozen"/>
      <selection pane="topRight"/>
      <selection pane="bottomLeft"/>
      <selection pane="bottomRight" activeCell="R17" sqref="R1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29" width="6" customWidth="1"/>
    <col min="30" max="30" width="33" customWidth="1"/>
    <col min="31" max="31" width="7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11796.432999999999</v>
      </c>
      <c r="F5" s="4">
        <f>SUM(F6:F498)</f>
        <v>11110.053000000002</v>
      </c>
      <c r="G5" s="7"/>
      <c r="H5" s="1"/>
      <c r="I5" s="1"/>
      <c r="J5" s="4">
        <f t="shared" ref="J5:Q5" si="0">SUM(J6:J498)</f>
        <v>11878.23</v>
      </c>
      <c r="K5" s="4">
        <f t="shared" si="0"/>
        <v>-81.796999999999969</v>
      </c>
      <c r="L5" s="4">
        <f t="shared" si="0"/>
        <v>0</v>
      </c>
      <c r="M5" s="4">
        <f t="shared" si="0"/>
        <v>0</v>
      </c>
      <c r="N5" s="4">
        <f t="shared" si="0"/>
        <v>4775.0124600000008</v>
      </c>
      <c r="O5" s="4">
        <f t="shared" si="0"/>
        <v>2359.2865999999999</v>
      </c>
      <c r="P5" s="4">
        <f t="shared" si="0"/>
        <v>15334.89258</v>
      </c>
      <c r="Q5" s="4">
        <f t="shared" si="0"/>
        <v>686</v>
      </c>
      <c r="R5" s="1"/>
      <c r="S5" s="1"/>
      <c r="T5" s="1"/>
      <c r="U5" s="4">
        <f t="shared" ref="U5:AC5" si="1">SUM(U6:U498)</f>
        <v>2245.6135999999992</v>
      </c>
      <c r="V5" s="4">
        <f t="shared" si="1"/>
        <v>2109.2418000000002</v>
      </c>
      <c r="W5" s="4">
        <f t="shared" si="1"/>
        <v>2043.5830000000003</v>
      </c>
      <c r="X5" s="4">
        <f t="shared" si="1"/>
        <v>2120.6564000000003</v>
      </c>
      <c r="Y5" s="4">
        <f t="shared" si="1"/>
        <v>2087.1761999999999</v>
      </c>
      <c r="Z5" s="4">
        <f t="shared" si="1"/>
        <v>2011.3321999999994</v>
      </c>
      <c r="AA5" s="4">
        <f t="shared" si="1"/>
        <v>1928.1038000000003</v>
      </c>
      <c r="AB5" s="4">
        <f t="shared" si="1"/>
        <v>2227.3204000000005</v>
      </c>
      <c r="AC5" s="4">
        <f t="shared" si="1"/>
        <v>2292.2078000000001</v>
      </c>
      <c r="AD5" s="1"/>
      <c r="AE5" s="4">
        <f>SUM(AE6:AE498)</f>
        <v>12942.99458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103.77200000000001</v>
      </c>
      <c r="D6" s="1">
        <v>190.91900000000001</v>
      </c>
      <c r="E6" s="1">
        <v>128.35</v>
      </c>
      <c r="F6" s="1">
        <v>160.97300000000001</v>
      </c>
      <c r="G6" s="7">
        <v>1</v>
      </c>
      <c r="H6" s="1">
        <v>50</v>
      </c>
      <c r="I6" s="1" t="s">
        <v>36</v>
      </c>
      <c r="J6" s="1">
        <v>118.9</v>
      </c>
      <c r="K6" s="1">
        <f t="shared" ref="K6:K36" si="2">E6-J6</f>
        <v>9.4499999999999886</v>
      </c>
      <c r="L6" s="1"/>
      <c r="M6" s="1"/>
      <c r="N6" s="1"/>
      <c r="O6" s="1">
        <f>E6/5</f>
        <v>25.669999999999998</v>
      </c>
      <c r="P6" s="5">
        <f>13*O6-N6-F6</f>
        <v>172.73699999999997</v>
      </c>
      <c r="Q6" s="5"/>
      <c r="R6" s="1"/>
      <c r="S6" s="1">
        <f>(F6+N6+P6)/O6</f>
        <v>13</v>
      </c>
      <c r="T6" s="1">
        <f>(F6+N6)/O6</f>
        <v>6.2708609271523192</v>
      </c>
      <c r="U6" s="1">
        <v>23.8048</v>
      </c>
      <c r="V6" s="1">
        <v>25.104800000000001</v>
      </c>
      <c r="W6" s="1">
        <v>21.938400000000001</v>
      </c>
      <c r="X6" s="1">
        <v>20.922000000000001</v>
      </c>
      <c r="Y6" s="1">
        <v>19.968399999999999</v>
      </c>
      <c r="Z6" s="1">
        <v>20.133600000000001</v>
      </c>
      <c r="AA6" s="1">
        <v>16.936</v>
      </c>
      <c r="AB6" s="1">
        <v>16.917999999999999</v>
      </c>
      <c r="AC6" s="1">
        <v>24.103200000000001</v>
      </c>
      <c r="AD6" s="1"/>
      <c r="AE6" s="1">
        <f t="shared" ref="AE6:AE25" si="3">G6*P6</f>
        <v>172.73699999999997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170.66499999999999</v>
      </c>
      <c r="D7" s="1"/>
      <c r="E7" s="1">
        <v>67.444999999999993</v>
      </c>
      <c r="F7" s="1">
        <v>101.86</v>
      </c>
      <c r="G7" s="7">
        <v>1</v>
      </c>
      <c r="H7" s="1">
        <v>45</v>
      </c>
      <c r="I7" s="1" t="s">
        <v>36</v>
      </c>
      <c r="J7" s="1">
        <v>64.2</v>
      </c>
      <c r="K7" s="1">
        <f t="shared" si="2"/>
        <v>3.2449999999999903</v>
      </c>
      <c r="L7" s="1"/>
      <c r="M7" s="1"/>
      <c r="N7" s="1"/>
      <c r="O7" s="1">
        <f t="shared" ref="O7:O69" si="4">E7/5</f>
        <v>13.488999999999999</v>
      </c>
      <c r="P7" s="5">
        <f>11*O7-N7-F7</f>
        <v>46.518999999999991</v>
      </c>
      <c r="Q7" s="24">
        <v>147</v>
      </c>
      <c r="R7" s="23" t="s">
        <v>146</v>
      </c>
      <c r="S7" s="1">
        <f t="shared" ref="S7:S69" si="5">(F7+N7+P7)/O7</f>
        <v>11</v>
      </c>
      <c r="T7" s="1">
        <f t="shared" ref="T7:T69" si="6">(F7+N7)/O7</f>
        <v>7.5513381273630369</v>
      </c>
      <c r="U7" s="1">
        <v>9.6303999999999998</v>
      </c>
      <c r="V7" s="1">
        <v>9.3583999999999996</v>
      </c>
      <c r="W7" s="1">
        <v>8.3394000000000013</v>
      </c>
      <c r="X7" s="1">
        <v>12.668200000000001</v>
      </c>
      <c r="Y7" s="1">
        <v>22.373200000000001</v>
      </c>
      <c r="Z7" s="1">
        <v>18.0444</v>
      </c>
      <c r="AA7" s="1">
        <v>4.6800000000000001E-2</v>
      </c>
      <c r="AB7" s="1">
        <v>3.3325999999999998</v>
      </c>
      <c r="AC7" s="1">
        <v>16.721800000000002</v>
      </c>
      <c r="AD7" s="14" t="s">
        <v>60</v>
      </c>
      <c r="AE7" s="1">
        <f t="shared" si="3"/>
        <v>46.518999999999991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35</v>
      </c>
      <c r="C8" s="1">
        <v>93.463999999999999</v>
      </c>
      <c r="D8" s="1">
        <v>63.045999999999999</v>
      </c>
      <c r="E8" s="1">
        <v>112.4</v>
      </c>
      <c r="F8" s="1">
        <v>44.11</v>
      </c>
      <c r="G8" s="7">
        <v>1</v>
      </c>
      <c r="H8" s="1">
        <v>45</v>
      </c>
      <c r="I8" s="1" t="s">
        <v>36</v>
      </c>
      <c r="J8" s="1">
        <v>104.1</v>
      </c>
      <c r="K8" s="1">
        <f t="shared" si="2"/>
        <v>8.3000000000000114</v>
      </c>
      <c r="L8" s="1"/>
      <c r="M8" s="1"/>
      <c r="N8" s="1"/>
      <c r="O8" s="1">
        <f t="shared" si="4"/>
        <v>22.48</v>
      </c>
      <c r="P8" s="5">
        <f>12*O8-N8-F8</f>
        <v>225.64999999999998</v>
      </c>
      <c r="Q8" s="5"/>
      <c r="R8" s="1"/>
      <c r="S8" s="1">
        <f t="shared" si="5"/>
        <v>12</v>
      </c>
      <c r="T8" s="1">
        <f t="shared" si="6"/>
        <v>1.9621886120996441</v>
      </c>
      <c r="U8" s="1">
        <v>15.718400000000001</v>
      </c>
      <c r="V8" s="1">
        <v>16.528400000000001</v>
      </c>
      <c r="W8" s="1">
        <v>16.388400000000001</v>
      </c>
      <c r="X8" s="1">
        <v>18.810600000000001</v>
      </c>
      <c r="Y8" s="1">
        <v>6.8579999999999997</v>
      </c>
      <c r="Z8" s="1">
        <v>3.3037999999999998</v>
      </c>
      <c r="AA8" s="1">
        <v>18.323599999999999</v>
      </c>
      <c r="AB8" s="1">
        <v>23.343599999999999</v>
      </c>
      <c r="AC8" s="1">
        <v>15.3668</v>
      </c>
      <c r="AD8" s="1"/>
      <c r="AE8" s="1">
        <f t="shared" si="3"/>
        <v>225.64999999999998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8" t="s">
        <v>40</v>
      </c>
      <c r="B9" s="1" t="s">
        <v>35</v>
      </c>
      <c r="C9" s="1">
        <v>1.248</v>
      </c>
      <c r="D9" s="1"/>
      <c r="E9" s="1">
        <v>-1.395</v>
      </c>
      <c r="F9" s="1">
        <v>1.248</v>
      </c>
      <c r="G9" s="7">
        <v>1</v>
      </c>
      <c r="H9" s="1">
        <v>40</v>
      </c>
      <c r="I9" s="1" t="s">
        <v>36</v>
      </c>
      <c r="J9" s="1">
        <v>13.4</v>
      </c>
      <c r="K9" s="1">
        <f t="shared" si="2"/>
        <v>-14.795</v>
      </c>
      <c r="L9" s="1"/>
      <c r="M9" s="1"/>
      <c r="N9" s="18"/>
      <c r="O9" s="1">
        <f t="shared" si="4"/>
        <v>-0.27900000000000003</v>
      </c>
      <c r="P9" s="19">
        <v>20</v>
      </c>
      <c r="Q9" s="5"/>
      <c r="R9" s="1"/>
      <c r="S9" s="1">
        <f t="shared" si="5"/>
        <v>-76.157706093189958</v>
      </c>
      <c r="T9" s="1">
        <f t="shared" si="6"/>
        <v>-4.4731182795698921</v>
      </c>
      <c r="U9" s="1">
        <v>0.252</v>
      </c>
      <c r="V9" s="1">
        <v>0.252</v>
      </c>
      <c r="W9" s="1">
        <v>0.26919999999999999</v>
      </c>
      <c r="X9" s="1">
        <v>0.51959999999999995</v>
      </c>
      <c r="Y9" s="1">
        <v>7.079600000000001</v>
      </c>
      <c r="Z9" s="1">
        <v>7.08</v>
      </c>
      <c r="AA9" s="1">
        <v>2.6932</v>
      </c>
      <c r="AB9" s="1">
        <v>3.004</v>
      </c>
      <c r="AC9" s="1">
        <v>3.0594000000000001</v>
      </c>
      <c r="AD9" s="18" t="s">
        <v>41</v>
      </c>
      <c r="AE9" s="1">
        <f t="shared" si="3"/>
        <v>20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43</v>
      </c>
      <c r="C10" s="1">
        <v>179</v>
      </c>
      <c r="D10" s="1">
        <v>18</v>
      </c>
      <c r="E10" s="1">
        <v>121</v>
      </c>
      <c r="F10" s="1">
        <v>65</v>
      </c>
      <c r="G10" s="7">
        <v>0.45</v>
      </c>
      <c r="H10" s="1">
        <v>45</v>
      </c>
      <c r="I10" s="1" t="s">
        <v>36</v>
      </c>
      <c r="J10" s="1">
        <v>121</v>
      </c>
      <c r="K10" s="1">
        <f t="shared" si="2"/>
        <v>0</v>
      </c>
      <c r="L10" s="1"/>
      <c r="M10" s="1"/>
      <c r="N10" s="1">
        <v>44.5</v>
      </c>
      <c r="O10" s="1">
        <f t="shared" si="4"/>
        <v>24.2</v>
      </c>
      <c r="P10" s="5">
        <f t="shared" ref="P10:P11" si="7">12*O10-N10-F10</f>
        <v>180.89999999999998</v>
      </c>
      <c r="Q10" s="24">
        <v>281</v>
      </c>
      <c r="R10" s="23" t="s">
        <v>146</v>
      </c>
      <c r="S10" s="1">
        <f t="shared" si="5"/>
        <v>12</v>
      </c>
      <c r="T10" s="1">
        <f t="shared" si="6"/>
        <v>4.5247933884297522</v>
      </c>
      <c r="U10" s="1">
        <v>23.8</v>
      </c>
      <c r="V10" s="1">
        <v>21.4</v>
      </c>
      <c r="W10" s="1">
        <v>23.4</v>
      </c>
      <c r="X10" s="1">
        <v>27.6</v>
      </c>
      <c r="Y10" s="1">
        <v>21.4</v>
      </c>
      <c r="Z10" s="1">
        <v>21.2</v>
      </c>
      <c r="AA10" s="1">
        <v>16</v>
      </c>
      <c r="AB10" s="1">
        <v>20.399999999999999</v>
      </c>
      <c r="AC10" s="1">
        <v>28</v>
      </c>
      <c r="AD10" s="1"/>
      <c r="AE10" s="1">
        <f t="shared" si="3"/>
        <v>81.404999999999987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43</v>
      </c>
      <c r="C11" s="1">
        <v>217</v>
      </c>
      <c r="D11" s="1"/>
      <c r="E11" s="1">
        <v>143</v>
      </c>
      <c r="F11" s="1">
        <v>66</v>
      </c>
      <c r="G11" s="7">
        <v>0.45</v>
      </c>
      <c r="H11" s="1">
        <v>45</v>
      </c>
      <c r="I11" s="1" t="s">
        <v>36</v>
      </c>
      <c r="J11" s="1">
        <v>143</v>
      </c>
      <c r="K11" s="1">
        <f t="shared" si="2"/>
        <v>0</v>
      </c>
      <c r="L11" s="1"/>
      <c r="M11" s="1"/>
      <c r="N11" s="1">
        <v>27.700000000000021</v>
      </c>
      <c r="O11" s="1">
        <f t="shared" si="4"/>
        <v>28.6</v>
      </c>
      <c r="P11" s="5">
        <f t="shared" si="7"/>
        <v>249.5</v>
      </c>
      <c r="Q11" s="5"/>
      <c r="R11" s="1"/>
      <c r="S11" s="1">
        <f t="shared" si="5"/>
        <v>12.000000000000002</v>
      </c>
      <c r="T11" s="1">
        <f t="shared" si="6"/>
        <v>3.2762237762237767</v>
      </c>
      <c r="U11" s="1">
        <v>24.6</v>
      </c>
      <c r="V11" s="1">
        <v>22.4</v>
      </c>
      <c r="W11" s="1">
        <v>27.6</v>
      </c>
      <c r="X11" s="1">
        <v>32.4</v>
      </c>
      <c r="Y11" s="1">
        <v>25</v>
      </c>
      <c r="Z11" s="1">
        <v>23.8</v>
      </c>
      <c r="AA11" s="1">
        <v>23.2</v>
      </c>
      <c r="AB11" s="1">
        <v>25.4</v>
      </c>
      <c r="AC11" s="1">
        <v>30.8</v>
      </c>
      <c r="AD11" s="1"/>
      <c r="AE11" s="1">
        <f t="shared" si="3"/>
        <v>112.27500000000001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45</v>
      </c>
      <c r="B12" s="1" t="s">
        <v>43</v>
      </c>
      <c r="C12" s="1"/>
      <c r="D12" s="1"/>
      <c r="E12" s="1">
        <v>-1</v>
      </c>
      <c r="F12" s="1"/>
      <c r="G12" s="7">
        <v>0.17</v>
      </c>
      <c r="H12" s="1">
        <v>180</v>
      </c>
      <c r="I12" s="1" t="s">
        <v>36</v>
      </c>
      <c r="J12" s="1">
        <v>1</v>
      </c>
      <c r="K12" s="1">
        <f t="shared" si="2"/>
        <v>-2</v>
      </c>
      <c r="L12" s="1"/>
      <c r="M12" s="1"/>
      <c r="N12" s="1">
        <v>10</v>
      </c>
      <c r="O12" s="1">
        <f t="shared" si="4"/>
        <v>-0.2</v>
      </c>
      <c r="P12" s="19">
        <v>40</v>
      </c>
      <c r="Q12" s="5"/>
      <c r="R12" s="1"/>
      <c r="S12" s="1">
        <f t="shared" si="5"/>
        <v>-250</v>
      </c>
      <c r="T12" s="1">
        <f t="shared" si="6"/>
        <v>-50</v>
      </c>
      <c r="U12" s="1">
        <v>3</v>
      </c>
      <c r="V12" s="1">
        <v>3</v>
      </c>
      <c r="W12" s="1">
        <v>3</v>
      </c>
      <c r="X12" s="1">
        <v>3</v>
      </c>
      <c r="Y12" s="1">
        <v>0.8</v>
      </c>
      <c r="Z12" s="1">
        <v>0.8</v>
      </c>
      <c r="AA12" s="1">
        <v>1.4</v>
      </c>
      <c r="AB12" s="1">
        <v>1.8</v>
      </c>
      <c r="AC12" s="1">
        <v>5.4</v>
      </c>
      <c r="AD12" s="21" t="s">
        <v>114</v>
      </c>
      <c r="AE12" s="1">
        <f t="shared" si="3"/>
        <v>6.8000000000000007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43</v>
      </c>
      <c r="C13" s="1">
        <v>26</v>
      </c>
      <c r="D13" s="1">
        <v>24</v>
      </c>
      <c r="E13" s="1">
        <v>34</v>
      </c>
      <c r="F13" s="1">
        <v>-1</v>
      </c>
      <c r="G13" s="7">
        <v>0.3</v>
      </c>
      <c r="H13" s="1">
        <v>40</v>
      </c>
      <c r="I13" s="1" t="s">
        <v>36</v>
      </c>
      <c r="J13" s="1">
        <v>41</v>
      </c>
      <c r="K13" s="1">
        <f t="shared" si="2"/>
        <v>-7</v>
      </c>
      <c r="L13" s="1"/>
      <c r="M13" s="1"/>
      <c r="N13" s="1">
        <v>42.400000000000013</v>
      </c>
      <c r="O13" s="1">
        <f t="shared" si="4"/>
        <v>6.8</v>
      </c>
      <c r="P13" s="5">
        <f>12*O13-N13-F13</f>
        <v>40.199999999999982</v>
      </c>
      <c r="Q13" s="5"/>
      <c r="R13" s="1"/>
      <c r="S13" s="1">
        <f t="shared" si="5"/>
        <v>12</v>
      </c>
      <c r="T13" s="1">
        <f t="shared" si="6"/>
        <v>6.0882352941176494</v>
      </c>
      <c r="U13" s="1">
        <v>7.4</v>
      </c>
      <c r="V13" s="1">
        <v>5.6</v>
      </c>
      <c r="W13" s="1">
        <v>2.8</v>
      </c>
      <c r="X13" s="1">
        <v>4.5999999999999996</v>
      </c>
      <c r="Y13" s="1">
        <v>6.8</v>
      </c>
      <c r="Z13" s="1">
        <v>4.8</v>
      </c>
      <c r="AA13" s="1">
        <v>4.2</v>
      </c>
      <c r="AB13" s="1">
        <v>4.8</v>
      </c>
      <c r="AC13" s="1">
        <v>2.6</v>
      </c>
      <c r="AD13" s="1"/>
      <c r="AE13" s="1">
        <f t="shared" si="3"/>
        <v>12.059999999999993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43</v>
      </c>
      <c r="C14" s="1">
        <v>73</v>
      </c>
      <c r="D14" s="1"/>
      <c r="E14" s="1">
        <v>58</v>
      </c>
      <c r="F14" s="1">
        <v>8</v>
      </c>
      <c r="G14" s="7">
        <v>0.17</v>
      </c>
      <c r="H14" s="1">
        <v>180</v>
      </c>
      <c r="I14" s="1" t="s">
        <v>36</v>
      </c>
      <c r="J14" s="1">
        <v>58</v>
      </c>
      <c r="K14" s="1">
        <f t="shared" si="2"/>
        <v>0</v>
      </c>
      <c r="L14" s="1"/>
      <c r="M14" s="1"/>
      <c r="N14" s="1">
        <v>80</v>
      </c>
      <c r="O14" s="1">
        <f t="shared" si="4"/>
        <v>11.6</v>
      </c>
      <c r="P14" s="5">
        <f>14*O14-N14-F14</f>
        <v>74.400000000000006</v>
      </c>
      <c r="Q14" s="5"/>
      <c r="R14" s="1"/>
      <c r="S14" s="1">
        <f t="shared" si="5"/>
        <v>14.000000000000002</v>
      </c>
      <c r="T14" s="1">
        <f t="shared" si="6"/>
        <v>7.5862068965517242</v>
      </c>
      <c r="U14" s="1">
        <v>11.8</v>
      </c>
      <c r="V14" s="1">
        <v>10.4</v>
      </c>
      <c r="W14" s="1">
        <v>5</v>
      </c>
      <c r="X14" s="1">
        <v>5</v>
      </c>
      <c r="Y14" s="1">
        <v>0</v>
      </c>
      <c r="Z14" s="1">
        <v>0</v>
      </c>
      <c r="AA14" s="1">
        <v>6.6</v>
      </c>
      <c r="AB14" s="1">
        <v>10.6</v>
      </c>
      <c r="AC14" s="1">
        <v>8.4</v>
      </c>
      <c r="AD14" s="1"/>
      <c r="AE14" s="1">
        <f t="shared" si="3"/>
        <v>12.648000000000001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43</v>
      </c>
      <c r="C15" s="1">
        <v>23</v>
      </c>
      <c r="D15" s="1">
        <v>6</v>
      </c>
      <c r="E15" s="1">
        <v>13</v>
      </c>
      <c r="F15" s="1">
        <v>14</v>
      </c>
      <c r="G15" s="7">
        <v>0.35</v>
      </c>
      <c r="H15" s="1">
        <v>50</v>
      </c>
      <c r="I15" s="1" t="s">
        <v>36</v>
      </c>
      <c r="J15" s="1">
        <v>14</v>
      </c>
      <c r="K15" s="1">
        <f t="shared" si="2"/>
        <v>-1</v>
      </c>
      <c r="L15" s="1"/>
      <c r="M15" s="1"/>
      <c r="N15" s="1"/>
      <c r="O15" s="1">
        <f t="shared" si="4"/>
        <v>2.6</v>
      </c>
      <c r="P15" s="5">
        <f t="shared" ref="P15:P18" si="8">13*O15-N15-F15</f>
        <v>19.800000000000004</v>
      </c>
      <c r="Q15" s="5"/>
      <c r="R15" s="1"/>
      <c r="S15" s="1">
        <f t="shared" si="5"/>
        <v>13.000000000000002</v>
      </c>
      <c r="T15" s="1">
        <f t="shared" si="6"/>
        <v>5.3846153846153841</v>
      </c>
      <c r="U15" s="1">
        <v>-1</v>
      </c>
      <c r="V15" s="1">
        <v>-0.4</v>
      </c>
      <c r="W15" s="1">
        <v>3</v>
      </c>
      <c r="X15" s="1">
        <v>3.2</v>
      </c>
      <c r="Y15" s="1">
        <v>1.6</v>
      </c>
      <c r="Z15" s="1">
        <v>2</v>
      </c>
      <c r="AA15" s="1">
        <v>3</v>
      </c>
      <c r="AB15" s="1">
        <v>3.6</v>
      </c>
      <c r="AC15" s="1">
        <v>2</v>
      </c>
      <c r="AD15" s="14" t="s">
        <v>60</v>
      </c>
      <c r="AE15" s="1">
        <f t="shared" si="3"/>
        <v>6.9300000000000015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43</v>
      </c>
      <c r="C16" s="1">
        <v>14</v>
      </c>
      <c r="D16" s="1">
        <v>12</v>
      </c>
      <c r="E16" s="1">
        <v>20</v>
      </c>
      <c r="F16" s="1">
        <v>4</v>
      </c>
      <c r="G16" s="7">
        <v>0.35</v>
      </c>
      <c r="H16" s="1">
        <v>50</v>
      </c>
      <c r="I16" s="1" t="s">
        <v>36</v>
      </c>
      <c r="J16" s="1">
        <v>24</v>
      </c>
      <c r="K16" s="1">
        <f t="shared" si="2"/>
        <v>-4</v>
      </c>
      <c r="L16" s="1"/>
      <c r="M16" s="1"/>
      <c r="N16" s="1"/>
      <c r="O16" s="1">
        <f t="shared" si="4"/>
        <v>4</v>
      </c>
      <c r="P16" s="5">
        <f>10*O16-N16-F16</f>
        <v>36</v>
      </c>
      <c r="Q16" s="5"/>
      <c r="R16" s="1"/>
      <c r="S16" s="1">
        <f t="shared" si="5"/>
        <v>10</v>
      </c>
      <c r="T16" s="1">
        <f t="shared" si="6"/>
        <v>1</v>
      </c>
      <c r="U16" s="1">
        <v>0.4</v>
      </c>
      <c r="V16" s="1">
        <v>2.6</v>
      </c>
      <c r="W16" s="1">
        <v>2.6</v>
      </c>
      <c r="X16" s="1">
        <v>2.8</v>
      </c>
      <c r="Y16" s="1">
        <v>1.6</v>
      </c>
      <c r="Z16" s="1">
        <v>2</v>
      </c>
      <c r="AA16" s="1">
        <v>2.8</v>
      </c>
      <c r="AB16" s="1">
        <v>4.5999999999999996</v>
      </c>
      <c r="AC16" s="1">
        <v>3.6</v>
      </c>
      <c r="AD16" s="14" t="s">
        <v>60</v>
      </c>
      <c r="AE16" s="1">
        <f t="shared" si="3"/>
        <v>12.6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35</v>
      </c>
      <c r="C17" s="1">
        <v>284.73</v>
      </c>
      <c r="D17" s="1">
        <v>69.531000000000006</v>
      </c>
      <c r="E17" s="1">
        <v>132.40199999999999</v>
      </c>
      <c r="F17" s="1">
        <v>213.07499999999999</v>
      </c>
      <c r="G17" s="7">
        <v>1</v>
      </c>
      <c r="H17" s="1">
        <v>55</v>
      </c>
      <c r="I17" s="1" t="s">
        <v>36</v>
      </c>
      <c r="J17" s="1">
        <v>130.9</v>
      </c>
      <c r="K17" s="1">
        <f t="shared" si="2"/>
        <v>1.5019999999999811</v>
      </c>
      <c r="L17" s="1"/>
      <c r="M17" s="1"/>
      <c r="N17" s="1"/>
      <c r="O17" s="1">
        <f t="shared" si="4"/>
        <v>26.480399999999996</v>
      </c>
      <c r="P17" s="5">
        <f>14*O17-N17-F17</f>
        <v>157.65059999999994</v>
      </c>
      <c r="Q17" s="24">
        <v>258</v>
      </c>
      <c r="R17" s="23" t="s">
        <v>146</v>
      </c>
      <c r="S17" s="1">
        <f t="shared" si="5"/>
        <v>14</v>
      </c>
      <c r="T17" s="1">
        <f t="shared" si="6"/>
        <v>8.0465174242080941</v>
      </c>
      <c r="U17" s="1">
        <v>25.910399999999999</v>
      </c>
      <c r="V17" s="1">
        <v>26.623999999999999</v>
      </c>
      <c r="W17" s="1">
        <v>35.904000000000003</v>
      </c>
      <c r="X17" s="1">
        <v>39.999600000000001</v>
      </c>
      <c r="Y17" s="1">
        <v>33.615600000000001</v>
      </c>
      <c r="Z17" s="1">
        <v>32.8354</v>
      </c>
      <c r="AA17" s="1">
        <v>40.9846</v>
      </c>
      <c r="AB17" s="1">
        <v>42.074599999999997</v>
      </c>
      <c r="AC17" s="1">
        <v>44.606999999999999</v>
      </c>
      <c r="AD17" s="1"/>
      <c r="AE17" s="1">
        <f t="shared" si="3"/>
        <v>157.65059999999994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35</v>
      </c>
      <c r="C18" s="1">
        <v>1591.441</v>
      </c>
      <c r="D18" s="1">
        <v>2085.31</v>
      </c>
      <c r="E18" s="1">
        <v>1838.7909999999999</v>
      </c>
      <c r="F18" s="1">
        <v>1654.1189999999999</v>
      </c>
      <c r="G18" s="7">
        <v>1</v>
      </c>
      <c r="H18" s="1">
        <v>50</v>
      </c>
      <c r="I18" s="1" t="s">
        <v>36</v>
      </c>
      <c r="J18" s="1">
        <v>1830.6</v>
      </c>
      <c r="K18" s="1">
        <f t="shared" si="2"/>
        <v>8.1910000000000309</v>
      </c>
      <c r="L18" s="1"/>
      <c r="M18" s="1"/>
      <c r="N18" s="1">
        <v>820.69455999999946</v>
      </c>
      <c r="O18" s="1">
        <f t="shared" si="4"/>
        <v>367.75819999999999</v>
      </c>
      <c r="P18" s="5">
        <f t="shared" si="8"/>
        <v>2306.0430400000005</v>
      </c>
      <c r="Q18" s="5"/>
      <c r="R18" s="1"/>
      <c r="S18" s="1">
        <f t="shared" si="5"/>
        <v>13</v>
      </c>
      <c r="T18" s="1">
        <f t="shared" si="6"/>
        <v>6.729458540965231</v>
      </c>
      <c r="U18" s="1">
        <v>301.0514</v>
      </c>
      <c r="V18" s="1">
        <v>280.99</v>
      </c>
      <c r="W18" s="1">
        <v>289.33940000000001</v>
      </c>
      <c r="X18" s="1">
        <v>295.1284</v>
      </c>
      <c r="Y18" s="1">
        <v>257.60879999999997</v>
      </c>
      <c r="Z18" s="1">
        <v>249.2722</v>
      </c>
      <c r="AA18" s="1">
        <v>237.5564</v>
      </c>
      <c r="AB18" s="1">
        <v>296.89600000000002</v>
      </c>
      <c r="AC18" s="1">
        <v>265.58699999999999</v>
      </c>
      <c r="AD18" s="1" t="s">
        <v>52</v>
      </c>
      <c r="AE18" s="1">
        <f t="shared" si="3"/>
        <v>2306.0430400000005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35</v>
      </c>
      <c r="C19" s="1">
        <v>43.462000000000003</v>
      </c>
      <c r="D19" s="1">
        <v>42.23</v>
      </c>
      <c r="E19" s="1">
        <v>37.130000000000003</v>
      </c>
      <c r="F19" s="1">
        <v>45.933999999999997</v>
      </c>
      <c r="G19" s="7">
        <v>1</v>
      </c>
      <c r="H19" s="1">
        <v>60</v>
      </c>
      <c r="I19" s="1" t="s">
        <v>36</v>
      </c>
      <c r="J19" s="1">
        <v>34.700000000000003</v>
      </c>
      <c r="K19" s="1">
        <f t="shared" si="2"/>
        <v>2.4299999999999997</v>
      </c>
      <c r="L19" s="1"/>
      <c r="M19" s="1"/>
      <c r="N19" s="1"/>
      <c r="O19" s="1">
        <f t="shared" si="4"/>
        <v>7.4260000000000002</v>
      </c>
      <c r="P19" s="5">
        <f t="shared" ref="P19:P24" si="9">14*O19-N19-F19</f>
        <v>58.03</v>
      </c>
      <c r="Q19" s="5"/>
      <c r="R19" s="1"/>
      <c r="S19" s="1">
        <f t="shared" si="5"/>
        <v>14</v>
      </c>
      <c r="T19" s="1">
        <f t="shared" si="6"/>
        <v>6.1855642337732286</v>
      </c>
      <c r="U19" s="1">
        <v>7.0775999999999986</v>
      </c>
      <c r="V19" s="1">
        <v>7.7824</v>
      </c>
      <c r="W19" s="1">
        <v>4.7750000000000004</v>
      </c>
      <c r="X19" s="1">
        <v>4.6017999999999999</v>
      </c>
      <c r="Y19" s="1">
        <v>7.5626000000000007</v>
      </c>
      <c r="Z19" s="1">
        <v>7.5626000000000007</v>
      </c>
      <c r="AA19" s="1">
        <v>5.9898000000000007</v>
      </c>
      <c r="AB19" s="1">
        <v>5.9898000000000007</v>
      </c>
      <c r="AC19" s="1">
        <v>6.6898</v>
      </c>
      <c r="AD19" s="1"/>
      <c r="AE19" s="1">
        <f t="shared" si="3"/>
        <v>58.03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35</v>
      </c>
      <c r="C20" s="1">
        <v>181.48400000000001</v>
      </c>
      <c r="D20" s="1"/>
      <c r="E20" s="1">
        <v>139.215</v>
      </c>
      <c r="F20" s="1"/>
      <c r="G20" s="7">
        <v>1</v>
      </c>
      <c r="H20" s="1">
        <v>60</v>
      </c>
      <c r="I20" s="1" t="s">
        <v>36</v>
      </c>
      <c r="J20" s="1">
        <v>260.10000000000002</v>
      </c>
      <c r="K20" s="1">
        <f t="shared" si="2"/>
        <v>-120.88500000000002</v>
      </c>
      <c r="L20" s="1"/>
      <c r="M20" s="1"/>
      <c r="N20" s="1">
        <v>46.489800000000002</v>
      </c>
      <c r="O20" s="1">
        <f t="shared" si="4"/>
        <v>27.843</v>
      </c>
      <c r="P20" s="5">
        <f t="shared" si="9"/>
        <v>343.31220000000002</v>
      </c>
      <c r="Q20" s="5"/>
      <c r="R20" s="1"/>
      <c r="S20" s="1">
        <f t="shared" si="5"/>
        <v>14</v>
      </c>
      <c r="T20" s="1">
        <f t="shared" si="6"/>
        <v>1.6697123154832454</v>
      </c>
      <c r="U20" s="1">
        <v>16.889800000000001</v>
      </c>
      <c r="V20" s="1">
        <v>8.4526000000000003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 t="s">
        <v>55</v>
      </c>
      <c r="AE20" s="1">
        <f t="shared" si="3"/>
        <v>343.31220000000002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35</v>
      </c>
      <c r="C21" s="1">
        <v>35.124000000000002</v>
      </c>
      <c r="D21" s="1">
        <v>47.81</v>
      </c>
      <c r="E21" s="1">
        <v>19.253</v>
      </c>
      <c r="F21" s="1">
        <v>61.929000000000002</v>
      </c>
      <c r="G21" s="7">
        <v>1</v>
      </c>
      <c r="H21" s="1">
        <v>60</v>
      </c>
      <c r="I21" s="1" t="s">
        <v>36</v>
      </c>
      <c r="J21" s="1">
        <v>17.8</v>
      </c>
      <c r="K21" s="1">
        <f t="shared" si="2"/>
        <v>1.4529999999999994</v>
      </c>
      <c r="L21" s="1"/>
      <c r="M21" s="1"/>
      <c r="N21" s="1"/>
      <c r="O21" s="1">
        <f t="shared" si="4"/>
        <v>3.8506</v>
      </c>
      <c r="P21" s="5"/>
      <c r="Q21" s="5"/>
      <c r="R21" s="1"/>
      <c r="S21" s="1">
        <f t="shared" si="5"/>
        <v>16.082948111982549</v>
      </c>
      <c r="T21" s="1">
        <f t="shared" si="6"/>
        <v>16.082948111982549</v>
      </c>
      <c r="U21" s="1">
        <v>6.4709999999999992</v>
      </c>
      <c r="V21" s="1">
        <v>7.3531999999999993</v>
      </c>
      <c r="W21" s="1">
        <v>6.7713999999999999</v>
      </c>
      <c r="X21" s="1">
        <v>6.7772000000000006</v>
      </c>
      <c r="Y21" s="1">
        <v>5.8011999999999997</v>
      </c>
      <c r="Z21" s="1">
        <v>6.3091999999999997</v>
      </c>
      <c r="AA21" s="1">
        <v>6.1904000000000003</v>
      </c>
      <c r="AB21" s="1">
        <v>5.5022000000000002</v>
      </c>
      <c r="AC21" s="1">
        <v>6.8855999999999993</v>
      </c>
      <c r="AD21" s="1"/>
      <c r="AE21" s="1">
        <f t="shared" si="3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35</v>
      </c>
      <c r="C22" s="1">
        <v>223.19900000000001</v>
      </c>
      <c r="D22" s="1">
        <v>376.53</v>
      </c>
      <c r="E22" s="1">
        <v>272.45499999999998</v>
      </c>
      <c r="F22" s="1">
        <v>291.916</v>
      </c>
      <c r="G22" s="7">
        <v>1</v>
      </c>
      <c r="H22" s="1">
        <v>60</v>
      </c>
      <c r="I22" s="1" t="s">
        <v>36</v>
      </c>
      <c r="J22" s="1">
        <v>254.6</v>
      </c>
      <c r="K22" s="1">
        <f t="shared" si="2"/>
        <v>17.85499999999999</v>
      </c>
      <c r="L22" s="1"/>
      <c r="M22" s="1"/>
      <c r="N22" s="1">
        <v>83.509200000000135</v>
      </c>
      <c r="O22" s="1">
        <f t="shared" si="4"/>
        <v>54.491</v>
      </c>
      <c r="P22" s="5">
        <f t="shared" si="9"/>
        <v>387.44879999999984</v>
      </c>
      <c r="Q22" s="5"/>
      <c r="R22" s="1"/>
      <c r="S22" s="1">
        <f t="shared" si="5"/>
        <v>14</v>
      </c>
      <c r="T22" s="1">
        <f t="shared" si="6"/>
        <v>6.889673524068197</v>
      </c>
      <c r="U22" s="1">
        <v>49.520400000000002</v>
      </c>
      <c r="V22" s="1">
        <v>49.321399999999997</v>
      </c>
      <c r="W22" s="1">
        <v>45.862000000000002</v>
      </c>
      <c r="X22" s="1">
        <v>46.5304</v>
      </c>
      <c r="Y22" s="1">
        <v>47.1282</v>
      </c>
      <c r="Z22" s="1">
        <v>46.253799999999998</v>
      </c>
      <c r="AA22" s="1">
        <v>40.1526</v>
      </c>
      <c r="AB22" s="1">
        <v>39.2956</v>
      </c>
      <c r="AC22" s="1">
        <v>52.574199999999998</v>
      </c>
      <c r="AD22" s="1" t="s">
        <v>52</v>
      </c>
      <c r="AE22" s="1">
        <f t="shared" si="3"/>
        <v>387.44879999999984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35</v>
      </c>
      <c r="C23" s="1">
        <v>239.8</v>
      </c>
      <c r="D23" s="1">
        <v>73.97</v>
      </c>
      <c r="E23" s="1">
        <v>87.007999999999996</v>
      </c>
      <c r="F23" s="1">
        <v>211.148</v>
      </c>
      <c r="G23" s="7">
        <v>1</v>
      </c>
      <c r="H23" s="1">
        <v>60</v>
      </c>
      <c r="I23" s="1" t="s">
        <v>36</v>
      </c>
      <c r="J23" s="1">
        <v>82.2</v>
      </c>
      <c r="K23" s="1">
        <f t="shared" si="2"/>
        <v>4.8079999999999927</v>
      </c>
      <c r="L23" s="1"/>
      <c r="M23" s="1"/>
      <c r="N23" s="1"/>
      <c r="O23" s="1">
        <f t="shared" si="4"/>
        <v>17.401599999999998</v>
      </c>
      <c r="P23" s="5">
        <f t="shared" si="9"/>
        <v>32.474399999999974</v>
      </c>
      <c r="Q23" s="5"/>
      <c r="R23" s="1"/>
      <c r="S23" s="1">
        <f t="shared" si="5"/>
        <v>14</v>
      </c>
      <c r="T23" s="1">
        <f t="shared" si="6"/>
        <v>12.133826774549467</v>
      </c>
      <c r="U23" s="1">
        <v>16.496400000000001</v>
      </c>
      <c r="V23" s="1">
        <v>18.803999999999998</v>
      </c>
      <c r="W23" s="1">
        <v>30.3306</v>
      </c>
      <c r="X23" s="1">
        <v>31.1906</v>
      </c>
      <c r="Y23" s="1">
        <v>23.629799999999999</v>
      </c>
      <c r="Z23" s="1">
        <v>22.229399999999998</v>
      </c>
      <c r="AA23" s="1">
        <v>21.690200000000001</v>
      </c>
      <c r="AB23" s="1">
        <v>22.745200000000001</v>
      </c>
      <c r="AC23" s="1">
        <v>27.988199999999999</v>
      </c>
      <c r="AD23" s="14" t="s">
        <v>60</v>
      </c>
      <c r="AE23" s="1">
        <f t="shared" si="3"/>
        <v>32.474399999999974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35</v>
      </c>
      <c r="C24" s="1">
        <v>117.864</v>
      </c>
      <c r="D24" s="1">
        <v>10.56</v>
      </c>
      <c r="E24" s="1">
        <v>74.707999999999998</v>
      </c>
      <c r="F24" s="1">
        <v>48.451999999999998</v>
      </c>
      <c r="G24" s="7">
        <v>1</v>
      </c>
      <c r="H24" s="1">
        <v>60</v>
      </c>
      <c r="I24" s="1" t="s">
        <v>36</v>
      </c>
      <c r="J24" s="1">
        <v>70.400000000000006</v>
      </c>
      <c r="K24" s="1">
        <f t="shared" si="2"/>
        <v>4.3079999999999927</v>
      </c>
      <c r="L24" s="1"/>
      <c r="M24" s="1"/>
      <c r="N24" s="1">
        <v>4.8683999999999941</v>
      </c>
      <c r="O24" s="1">
        <f t="shared" si="4"/>
        <v>14.941599999999999</v>
      </c>
      <c r="P24" s="5">
        <f t="shared" si="9"/>
        <v>155.86200000000002</v>
      </c>
      <c r="Q24" s="5"/>
      <c r="R24" s="1"/>
      <c r="S24" s="1">
        <f t="shared" si="5"/>
        <v>14.000000000000002</v>
      </c>
      <c r="T24" s="1">
        <f t="shared" si="6"/>
        <v>3.5685870321786148</v>
      </c>
      <c r="U24" s="1">
        <v>11.798400000000001</v>
      </c>
      <c r="V24" s="1">
        <v>12.150600000000001</v>
      </c>
      <c r="W24" s="1">
        <v>14.749599999999999</v>
      </c>
      <c r="X24" s="1">
        <v>17.404199999999999</v>
      </c>
      <c r="Y24" s="1">
        <v>18.8446</v>
      </c>
      <c r="Z24" s="1">
        <v>16.375</v>
      </c>
      <c r="AA24" s="1">
        <v>13.3568</v>
      </c>
      <c r="AB24" s="1">
        <v>13.1684</v>
      </c>
      <c r="AC24" s="1">
        <v>14.768800000000001</v>
      </c>
      <c r="AD24" s="1"/>
      <c r="AE24" s="1">
        <f t="shared" si="3"/>
        <v>155.86200000000002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35</v>
      </c>
      <c r="C25" s="1">
        <v>252.22399999999999</v>
      </c>
      <c r="D25" s="1">
        <v>100.777</v>
      </c>
      <c r="E25" s="1">
        <v>143.751</v>
      </c>
      <c r="F25" s="1">
        <v>189.10300000000001</v>
      </c>
      <c r="G25" s="7">
        <v>1</v>
      </c>
      <c r="H25" s="1">
        <v>60</v>
      </c>
      <c r="I25" s="1" t="s">
        <v>36</v>
      </c>
      <c r="J25" s="1">
        <v>133.88</v>
      </c>
      <c r="K25" s="1">
        <f t="shared" si="2"/>
        <v>9.8710000000000093</v>
      </c>
      <c r="L25" s="1"/>
      <c r="M25" s="1"/>
      <c r="N25" s="1">
        <v>252.41860000000011</v>
      </c>
      <c r="O25" s="1">
        <f t="shared" si="4"/>
        <v>28.7502</v>
      </c>
      <c r="P25" s="5"/>
      <c r="Q25" s="5"/>
      <c r="R25" s="1"/>
      <c r="S25" s="1">
        <f t="shared" si="5"/>
        <v>15.357166211017669</v>
      </c>
      <c r="T25" s="1">
        <f t="shared" si="6"/>
        <v>15.357166211017669</v>
      </c>
      <c r="U25" s="1">
        <v>44.961200000000012</v>
      </c>
      <c r="V25" s="1">
        <v>44.0092</v>
      </c>
      <c r="W25" s="1">
        <v>38.052199999999999</v>
      </c>
      <c r="X25" s="1">
        <v>27.617799999999999</v>
      </c>
      <c r="Y25" s="1">
        <v>24.850999999999999</v>
      </c>
      <c r="Z25" s="1">
        <v>29.77</v>
      </c>
      <c r="AA25" s="1">
        <v>24.371600000000001</v>
      </c>
      <c r="AB25" s="1">
        <v>22.813800000000001</v>
      </c>
      <c r="AC25" s="1">
        <v>25.266999999999999</v>
      </c>
      <c r="AD25" s="1" t="s">
        <v>52</v>
      </c>
      <c r="AE25" s="1">
        <f t="shared" si="3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63</v>
      </c>
      <c r="B26" s="11" t="s">
        <v>35</v>
      </c>
      <c r="C26" s="11">
        <v>14.657999999999999</v>
      </c>
      <c r="D26" s="11"/>
      <c r="E26" s="11">
        <v>-4.8070000000000004</v>
      </c>
      <c r="F26" s="11">
        <v>14.657999999999999</v>
      </c>
      <c r="G26" s="12">
        <v>0</v>
      </c>
      <c r="H26" s="11">
        <v>35</v>
      </c>
      <c r="I26" s="11" t="s">
        <v>58</v>
      </c>
      <c r="J26" s="11">
        <v>27.4</v>
      </c>
      <c r="K26" s="11">
        <f t="shared" si="2"/>
        <v>-32.207000000000001</v>
      </c>
      <c r="L26" s="11"/>
      <c r="M26" s="11"/>
      <c r="N26" s="11"/>
      <c r="O26" s="11">
        <f t="shared" si="4"/>
        <v>-0.96140000000000003</v>
      </c>
      <c r="P26" s="13"/>
      <c r="Q26" s="13"/>
      <c r="R26" s="11"/>
      <c r="S26" s="11">
        <f t="shared" si="5"/>
        <v>-15.246515498231744</v>
      </c>
      <c r="T26" s="11">
        <f t="shared" si="6"/>
        <v>-15.246515498231744</v>
      </c>
      <c r="U26" s="11">
        <v>-0.13600000000000001</v>
      </c>
      <c r="V26" s="11">
        <v>-0.13600000000000001</v>
      </c>
      <c r="W26" s="11">
        <v>-0.53639999999999999</v>
      </c>
      <c r="X26" s="11">
        <v>-0.6734</v>
      </c>
      <c r="Y26" s="11">
        <v>-0.82639999999999991</v>
      </c>
      <c r="Z26" s="11">
        <v>-0.55679999999999996</v>
      </c>
      <c r="AA26" s="11">
        <v>2.3075999999999999</v>
      </c>
      <c r="AB26" s="11">
        <v>2.4527999999999999</v>
      </c>
      <c r="AC26" s="11">
        <v>2.3620000000000001</v>
      </c>
      <c r="AD26" s="14" t="s">
        <v>140</v>
      </c>
      <c r="AE26" s="1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64</v>
      </c>
      <c r="B27" s="15" t="s">
        <v>35</v>
      </c>
      <c r="C27" s="15">
        <v>19.170000000000002</v>
      </c>
      <c r="D27" s="15"/>
      <c r="E27" s="15"/>
      <c r="F27" s="15">
        <v>19.170000000000002</v>
      </c>
      <c r="G27" s="16">
        <v>0</v>
      </c>
      <c r="H27" s="15">
        <v>30</v>
      </c>
      <c r="I27" s="15" t="s">
        <v>36</v>
      </c>
      <c r="J27" s="15">
        <v>17</v>
      </c>
      <c r="K27" s="15">
        <f t="shared" si="2"/>
        <v>-17</v>
      </c>
      <c r="L27" s="15"/>
      <c r="M27" s="15"/>
      <c r="N27" s="15"/>
      <c r="O27" s="15">
        <f t="shared" si="4"/>
        <v>0</v>
      </c>
      <c r="P27" s="17"/>
      <c r="Q27" s="17"/>
      <c r="R27" s="15"/>
      <c r="S27" s="15" t="e">
        <f t="shared" si="5"/>
        <v>#DIV/0!</v>
      </c>
      <c r="T27" s="15" t="e">
        <f t="shared" si="6"/>
        <v>#DIV/0!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4" t="s">
        <v>141</v>
      </c>
      <c r="AE27" s="15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35</v>
      </c>
      <c r="C28" s="1">
        <v>122.101</v>
      </c>
      <c r="D28" s="1">
        <v>17.942</v>
      </c>
      <c r="E28" s="1">
        <v>74.278999999999996</v>
      </c>
      <c r="F28" s="1">
        <v>41.100999999999999</v>
      </c>
      <c r="G28" s="7">
        <v>1</v>
      </c>
      <c r="H28" s="1">
        <v>30</v>
      </c>
      <c r="I28" s="1" t="s">
        <v>36</v>
      </c>
      <c r="J28" s="1">
        <v>68.3</v>
      </c>
      <c r="K28" s="1">
        <f t="shared" si="2"/>
        <v>5.9789999999999992</v>
      </c>
      <c r="L28" s="1"/>
      <c r="M28" s="1"/>
      <c r="N28" s="1">
        <v>42.949400000000033</v>
      </c>
      <c r="O28" s="1">
        <f t="shared" si="4"/>
        <v>14.855799999999999</v>
      </c>
      <c r="P28" s="5">
        <f>10.4*O28-N28-F28</f>
        <v>70.449919999999963</v>
      </c>
      <c r="Q28" s="5"/>
      <c r="R28" s="1"/>
      <c r="S28" s="1">
        <f t="shared" si="5"/>
        <v>10.4</v>
      </c>
      <c r="T28" s="1">
        <f t="shared" si="6"/>
        <v>5.6577498350812503</v>
      </c>
      <c r="U28" s="1">
        <v>16.898</v>
      </c>
      <c r="V28" s="1">
        <v>15.227399999999999</v>
      </c>
      <c r="W28" s="1">
        <v>15.3856</v>
      </c>
      <c r="X28" s="1">
        <v>16.945</v>
      </c>
      <c r="Y28" s="1">
        <v>16.5702</v>
      </c>
      <c r="Z28" s="1">
        <v>15.509</v>
      </c>
      <c r="AA28" s="1">
        <v>12.113799999999999</v>
      </c>
      <c r="AB28" s="1">
        <v>13.2264</v>
      </c>
      <c r="AC28" s="1">
        <v>18.148800000000001</v>
      </c>
      <c r="AD28" s="1"/>
      <c r="AE28" s="1">
        <f>G28*P28</f>
        <v>70.449919999999963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35</v>
      </c>
      <c r="C29" s="1">
        <v>123.809</v>
      </c>
      <c r="D29" s="1">
        <v>111.083</v>
      </c>
      <c r="E29" s="1">
        <v>128.71899999999999</v>
      </c>
      <c r="F29" s="1">
        <v>77.75</v>
      </c>
      <c r="G29" s="7">
        <v>1</v>
      </c>
      <c r="H29" s="1">
        <v>30</v>
      </c>
      <c r="I29" s="1" t="s">
        <v>36</v>
      </c>
      <c r="J29" s="1">
        <v>136.30000000000001</v>
      </c>
      <c r="K29" s="1">
        <f t="shared" si="2"/>
        <v>-7.5810000000000173</v>
      </c>
      <c r="L29" s="1"/>
      <c r="M29" s="1"/>
      <c r="N29" s="1">
        <v>13.295200000000049</v>
      </c>
      <c r="O29" s="1">
        <f t="shared" si="4"/>
        <v>25.7438</v>
      </c>
      <c r="P29" s="5">
        <f>10.4*O29-N29-F29</f>
        <v>176.69031999999996</v>
      </c>
      <c r="Q29" s="5"/>
      <c r="R29" s="1"/>
      <c r="S29" s="1">
        <f t="shared" si="5"/>
        <v>10.4</v>
      </c>
      <c r="T29" s="1">
        <f t="shared" si="6"/>
        <v>3.5365874501821817</v>
      </c>
      <c r="U29" s="1">
        <v>23.762799999999999</v>
      </c>
      <c r="V29" s="1">
        <v>25.472000000000001</v>
      </c>
      <c r="W29" s="1">
        <v>26.218800000000002</v>
      </c>
      <c r="X29" s="1">
        <v>23.787400000000002</v>
      </c>
      <c r="Y29" s="1">
        <v>22.513999999999999</v>
      </c>
      <c r="Z29" s="1">
        <v>21.721800000000002</v>
      </c>
      <c r="AA29" s="1">
        <v>27.065999999999999</v>
      </c>
      <c r="AB29" s="1">
        <v>30.043600000000001</v>
      </c>
      <c r="AC29" s="1">
        <v>21.154199999999999</v>
      </c>
      <c r="AD29" s="1"/>
      <c r="AE29" s="1">
        <f>G29*P29</f>
        <v>176.69031999999996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67</v>
      </c>
      <c r="B30" s="15" t="s">
        <v>35</v>
      </c>
      <c r="C30" s="15"/>
      <c r="D30" s="15"/>
      <c r="E30" s="15"/>
      <c r="F30" s="15"/>
      <c r="G30" s="16">
        <v>0</v>
      </c>
      <c r="H30" s="15">
        <v>45</v>
      </c>
      <c r="I30" s="15" t="s">
        <v>36</v>
      </c>
      <c r="J30" s="15"/>
      <c r="K30" s="15">
        <f t="shared" si="2"/>
        <v>0</v>
      </c>
      <c r="L30" s="15"/>
      <c r="M30" s="15"/>
      <c r="N30" s="15"/>
      <c r="O30" s="15">
        <f t="shared" si="4"/>
        <v>0</v>
      </c>
      <c r="P30" s="17"/>
      <c r="Q30" s="17"/>
      <c r="R30" s="15"/>
      <c r="S30" s="15" t="e">
        <f t="shared" si="5"/>
        <v>#DIV/0!</v>
      </c>
      <c r="T30" s="15" t="e">
        <f t="shared" si="6"/>
        <v>#DIV/0!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 t="s">
        <v>68</v>
      </c>
      <c r="AE30" s="15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35</v>
      </c>
      <c r="C31" s="1">
        <v>471.19200000000001</v>
      </c>
      <c r="D31" s="1">
        <v>53.715000000000003</v>
      </c>
      <c r="E31" s="1">
        <v>391.17099999999999</v>
      </c>
      <c r="F31" s="1">
        <v>42.723999999999997</v>
      </c>
      <c r="G31" s="7">
        <v>1</v>
      </c>
      <c r="H31" s="1">
        <v>40</v>
      </c>
      <c r="I31" s="1" t="s">
        <v>36</v>
      </c>
      <c r="J31" s="1">
        <v>375.1</v>
      </c>
      <c r="K31" s="1">
        <f t="shared" si="2"/>
        <v>16.07099999999997</v>
      </c>
      <c r="L31" s="1"/>
      <c r="M31" s="1"/>
      <c r="N31" s="1">
        <v>271.25349999999992</v>
      </c>
      <c r="O31" s="1">
        <f t="shared" si="4"/>
        <v>78.234200000000001</v>
      </c>
      <c r="P31" s="5">
        <f>10*O31-N31-F31</f>
        <v>468.36450000000008</v>
      </c>
      <c r="Q31" s="5"/>
      <c r="R31" s="1"/>
      <c r="S31" s="1">
        <f t="shared" si="5"/>
        <v>10</v>
      </c>
      <c r="T31" s="1">
        <f t="shared" si="6"/>
        <v>4.013302366484222</v>
      </c>
      <c r="U31" s="1">
        <v>68.128999999999991</v>
      </c>
      <c r="V31" s="1">
        <v>48.635000000000012</v>
      </c>
      <c r="W31" s="1">
        <v>69.484400000000008</v>
      </c>
      <c r="X31" s="1">
        <v>70.148600000000002</v>
      </c>
      <c r="Y31" s="1">
        <v>74.080600000000004</v>
      </c>
      <c r="Z31" s="1">
        <v>69.009799999999998</v>
      </c>
      <c r="AA31" s="1">
        <v>62.180600000000013</v>
      </c>
      <c r="AB31" s="1">
        <v>78.434799999999996</v>
      </c>
      <c r="AC31" s="1">
        <v>76.758799999999994</v>
      </c>
      <c r="AD31" s="1" t="s">
        <v>52</v>
      </c>
      <c r="AE31" s="1">
        <f t="shared" ref="AE31:AE54" si="10">G31*P31</f>
        <v>468.36450000000008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35</v>
      </c>
      <c r="C32" s="1">
        <v>72.018000000000001</v>
      </c>
      <c r="D32" s="1"/>
      <c r="E32" s="1">
        <v>64.054000000000002</v>
      </c>
      <c r="F32" s="1">
        <v>-0.254</v>
      </c>
      <c r="G32" s="7">
        <v>1</v>
      </c>
      <c r="H32" s="1">
        <v>40</v>
      </c>
      <c r="I32" s="1" t="s">
        <v>36</v>
      </c>
      <c r="J32" s="1">
        <v>56.4</v>
      </c>
      <c r="K32" s="1">
        <f t="shared" si="2"/>
        <v>7.6540000000000035</v>
      </c>
      <c r="L32" s="1"/>
      <c r="M32" s="1"/>
      <c r="N32" s="1">
        <v>9.7712999999999965</v>
      </c>
      <c r="O32" s="1">
        <f t="shared" si="4"/>
        <v>12.8108</v>
      </c>
      <c r="P32" s="5">
        <f>11*O32-N32-F32</f>
        <v>131.4015</v>
      </c>
      <c r="Q32" s="5"/>
      <c r="R32" s="1"/>
      <c r="S32" s="1">
        <f t="shared" si="5"/>
        <v>11</v>
      </c>
      <c r="T32" s="1">
        <f t="shared" si="6"/>
        <v>0.74291223030567932</v>
      </c>
      <c r="U32" s="1">
        <v>7.8013999999999992</v>
      </c>
      <c r="V32" s="1">
        <v>7.7257999999999996</v>
      </c>
      <c r="W32" s="1">
        <v>7.1272000000000002</v>
      </c>
      <c r="X32" s="1">
        <v>9.7983999999999991</v>
      </c>
      <c r="Y32" s="1">
        <v>11.793200000000001</v>
      </c>
      <c r="Z32" s="1">
        <v>8.7680000000000007</v>
      </c>
      <c r="AA32" s="1">
        <v>3.9142000000000001</v>
      </c>
      <c r="AB32" s="1">
        <v>5.4613999999999994</v>
      </c>
      <c r="AC32" s="1">
        <v>9.4672000000000001</v>
      </c>
      <c r="AD32" s="1"/>
      <c r="AE32" s="1">
        <f t="shared" si="10"/>
        <v>131.4015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35</v>
      </c>
      <c r="C33" s="1">
        <v>42.137</v>
      </c>
      <c r="D33" s="1"/>
      <c r="E33" s="1">
        <v>40.932000000000002</v>
      </c>
      <c r="F33" s="1">
        <v>-7.3999999999999996E-2</v>
      </c>
      <c r="G33" s="7">
        <v>1</v>
      </c>
      <c r="H33" s="1">
        <v>30</v>
      </c>
      <c r="I33" s="1" t="s">
        <v>36</v>
      </c>
      <c r="J33" s="1">
        <v>44.6</v>
      </c>
      <c r="K33" s="1">
        <f t="shared" si="2"/>
        <v>-3.6679999999999993</v>
      </c>
      <c r="L33" s="1"/>
      <c r="M33" s="1"/>
      <c r="N33" s="1"/>
      <c r="O33" s="1">
        <f t="shared" si="4"/>
        <v>8.1864000000000008</v>
      </c>
      <c r="P33" s="5">
        <f t="shared" ref="P33" si="11">12*O33-N33-F33</f>
        <v>98.310800000000015</v>
      </c>
      <c r="Q33" s="5"/>
      <c r="R33" s="1"/>
      <c r="S33" s="1">
        <f t="shared" si="5"/>
        <v>12</v>
      </c>
      <c r="T33" s="1">
        <f t="shared" si="6"/>
        <v>-9.0393823903058713E-3</v>
      </c>
      <c r="U33" s="1">
        <v>3.2141999999999999</v>
      </c>
      <c r="V33" s="1">
        <v>3.4262000000000001</v>
      </c>
      <c r="W33" s="1">
        <v>1.3091999999999999</v>
      </c>
      <c r="X33" s="1">
        <v>2.3426</v>
      </c>
      <c r="Y33" s="1">
        <v>5.8984000000000014</v>
      </c>
      <c r="Z33" s="1">
        <v>5.3869999999999996</v>
      </c>
      <c r="AA33" s="1">
        <v>3.6467999999999998</v>
      </c>
      <c r="AB33" s="1">
        <v>2.8647999999999998</v>
      </c>
      <c r="AC33" s="1">
        <v>2.7086000000000001</v>
      </c>
      <c r="AD33" s="1"/>
      <c r="AE33" s="1">
        <f t="shared" si="10"/>
        <v>98.310800000000015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35</v>
      </c>
      <c r="C34" s="1">
        <v>198.05</v>
      </c>
      <c r="D34" s="1"/>
      <c r="E34" s="1">
        <v>174.65899999999999</v>
      </c>
      <c r="F34" s="1">
        <v>-3.0459999999999998</v>
      </c>
      <c r="G34" s="7">
        <v>1</v>
      </c>
      <c r="H34" s="1">
        <v>50</v>
      </c>
      <c r="I34" s="1" t="s">
        <v>36</v>
      </c>
      <c r="J34" s="1">
        <v>171.5</v>
      </c>
      <c r="K34" s="1">
        <f t="shared" si="2"/>
        <v>3.1589999999999918</v>
      </c>
      <c r="L34" s="1"/>
      <c r="M34" s="1"/>
      <c r="N34" s="1">
        <v>55.304200000000037</v>
      </c>
      <c r="O34" s="1">
        <f t="shared" si="4"/>
        <v>34.931799999999996</v>
      </c>
      <c r="P34" s="5">
        <f t="shared" ref="P34:P49" si="12">13*O34-N34-F34</f>
        <v>401.85519999999991</v>
      </c>
      <c r="Q34" s="5"/>
      <c r="R34" s="1"/>
      <c r="S34" s="1">
        <f t="shared" si="5"/>
        <v>13</v>
      </c>
      <c r="T34" s="1">
        <f t="shared" si="6"/>
        <v>1.4960065041022805</v>
      </c>
      <c r="U34" s="1">
        <v>20.694199999999999</v>
      </c>
      <c r="V34" s="1">
        <v>18.100000000000001</v>
      </c>
      <c r="W34" s="1">
        <v>16.396999999999998</v>
      </c>
      <c r="X34" s="1">
        <v>16.604199999999999</v>
      </c>
      <c r="Y34" s="1">
        <v>27.7102</v>
      </c>
      <c r="Z34" s="1">
        <v>27.642399999999999</v>
      </c>
      <c r="AA34" s="1">
        <v>24.839600000000001</v>
      </c>
      <c r="AB34" s="1">
        <v>28.008600000000001</v>
      </c>
      <c r="AC34" s="1">
        <v>32.997799999999998</v>
      </c>
      <c r="AD34" s="1"/>
      <c r="AE34" s="1">
        <f t="shared" si="10"/>
        <v>401.85519999999991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35</v>
      </c>
      <c r="C35" s="1">
        <v>95.15</v>
      </c>
      <c r="D35" s="1">
        <v>43.21</v>
      </c>
      <c r="E35" s="1">
        <v>84.025999999999996</v>
      </c>
      <c r="F35" s="1">
        <v>30.096</v>
      </c>
      <c r="G35" s="7">
        <v>1</v>
      </c>
      <c r="H35" s="1">
        <v>50</v>
      </c>
      <c r="I35" s="1" t="s">
        <v>36</v>
      </c>
      <c r="J35" s="1">
        <v>82.2</v>
      </c>
      <c r="K35" s="1">
        <f t="shared" si="2"/>
        <v>1.8259999999999934</v>
      </c>
      <c r="L35" s="1"/>
      <c r="M35" s="1"/>
      <c r="N35" s="1">
        <v>10.04379999999999</v>
      </c>
      <c r="O35" s="1">
        <f t="shared" si="4"/>
        <v>16.805199999999999</v>
      </c>
      <c r="P35" s="5">
        <f t="shared" si="12"/>
        <v>178.32780000000002</v>
      </c>
      <c r="Q35" s="5"/>
      <c r="R35" s="1"/>
      <c r="S35" s="1">
        <f t="shared" si="5"/>
        <v>13</v>
      </c>
      <c r="T35" s="1">
        <f t="shared" si="6"/>
        <v>2.388534501225811</v>
      </c>
      <c r="U35" s="1">
        <v>11.447800000000001</v>
      </c>
      <c r="V35" s="1">
        <v>8.8368000000000002</v>
      </c>
      <c r="W35" s="1">
        <v>13.8416</v>
      </c>
      <c r="X35" s="1">
        <v>13.542400000000001</v>
      </c>
      <c r="Y35" s="1">
        <v>5.4808000000000003</v>
      </c>
      <c r="Z35" s="1">
        <v>6.0792000000000002</v>
      </c>
      <c r="AA35" s="1">
        <v>11.157999999999999</v>
      </c>
      <c r="AB35" s="1">
        <v>11.8842</v>
      </c>
      <c r="AC35" s="1">
        <v>7.9817999999999998</v>
      </c>
      <c r="AD35" s="1"/>
      <c r="AE35" s="1">
        <f t="shared" si="10"/>
        <v>178.32780000000002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43</v>
      </c>
      <c r="C36" s="1">
        <v>534</v>
      </c>
      <c r="D36" s="1">
        <v>114</v>
      </c>
      <c r="E36" s="1">
        <v>352</v>
      </c>
      <c r="F36" s="1">
        <v>198</v>
      </c>
      <c r="G36" s="7">
        <v>0.4</v>
      </c>
      <c r="H36" s="1">
        <v>45</v>
      </c>
      <c r="I36" s="1" t="s">
        <v>36</v>
      </c>
      <c r="J36" s="1">
        <v>355</v>
      </c>
      <c r="K36" s="1">
        <f t="shared" si="2"/>
        <v>-3</v>
      </c>
      <c r="L36" s="1"/>
      <c r="M36" s="1"/>
      <c r="N36" s="1">
        <v>196.79999999999981</v>
      </c>
      <c r="O36" s="1">
        <f t="shared" si="4"/>
        <v>70.400000000000006</v>
      </c>
      <c r="P36" s="5">
        <f>12*O36-N36-F36</f>
        <v>450.00000000000023</v>
      </c>
      <c r="Q36" s="5"/>
      <c r="R36" s="1"/>
      <c r="S36" s="1">
        <f t="shared" si="5"/>
        <v>12</v>
      </c>
      <c r="T36" s="1">
        <f t="shared" si="6"/>
        <v>5.6079545454545423</v>
      </c>
      <c r="U36" s="1">
        <v>78.8</v>
      </c>
      <c r="V36" s="1">
        <v>71.2</v>
      </c>
      <c r="W36" s="1">
        <v>88.4</v>
      </c>
      <c r="X36" s="1">
        <v>88.6</v>
      </c>
      <c r="Y36" s="1">
        <v>83.2</v>
      </c>
      <c r="Z36" s="1">
        <v>82.6</v>
      </c>
      <c r="AA36" s="1">
        <v>76.8</v>
      </c>
      <c r="AB36" s="1">
        <v>85.2</v>
      </c>
      <c r="AC36" s="1">
        <v>82.4</v>
      </c>
      <c r="AD36" s="1"/>
      <c r="AE36" s="1">
        <f t="shared" si="10"/>
        <v>180.00000000000011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43</v>
      </c>
      <c r="C37" s="1">
        <v>1</v>
      </c>
      <c r="D37" s="1">
        <v>110</v>
      </c>
      <c r="E37" s="1">
        <v>24</v>
      </c>
      <c r="F37" s="1">
        <v>83</v>
      </c>
      <c r="G37" s="7">
        <v>0.45</v>
      </c>
      <c r="H37" s="1">
        <v>50</v>
      </c>
      <c r="I37" s="1" t="s">
        <v>36</v>
      </c>
      <c r="J37" s="1">
        <v>31</v>
      </c>
      <c r="K37" s="1">
        <f t="shared" ref="K37:K68" si="13">E37-J37</f>
        <v>-7</v>
      </c>
      <c r="L37" s="1"/>
      <c r="M37" s="1"/>
      <c r="N37" s="1">
        <v>12.39999999999999</v>
      </c>
      <c r="O37" s="1">
        <f t="shared" si="4"/>
        <v>4.8</v>
      </c>
      <c r="P37" s="5"/>
      <c r="Q37" s="5"/>
      <c r="R37" s="1"/>
      <c r="S37" s="1">
        <f t="shared" si="5"/>
        <v>19.875</v>
      </c>
      <c r="T37" s="1">
        <f t="shared" si="6"/>
        <v>19.875</v>
      </c>
      <c r="U37" s="1">
        <v>10.6</v>
      </c>
      <c r="V37" s="1">
        <v>11.4</v>
      </c>
      <c r="W37" s="1">
        <v>5.2</v>
      </c>
      <c r="X37" s="1">
        <v>4.4000000000000004</v>
      </c>
      <c r="Y37" s="1">
        <v>2</v>
      </c>
      <c r="Z37" s="1">
        <v>2.6</v>
      </c>
      <c r="AA37" s="1">
        <v>7.4</v>
      </c>
      <c r="AB37" s="1">
        <v>7.6</v>
      </c>
      <c r="AC37" s="1">
        <v>2.8</v>
      </c>
      <c r="AD37" s="1"/>
      <c r="AE37" s="1">
        <f t="shared" si="10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43</v>
      </c>
      <c r="C38" s="1">
        <v>422</v>
      </c>
      <c r="D38" s="1">
        <v>192</v>
      </c>
      <c r="E38" s="1">
        <v>350</v>
      </c>
      <c r="F38" s="1">
        <v>181</v>
      </c>
      <c r="G38" s="7">
        <v>0.4</v>
      </c>
      <c r="H38" s="1">
        <v>45</v>
      </c>
      <c r="I38" s="1" t="s">
        <v>36</v>
      </c>
      <c r="J38" s="1">
        <v>357</v>
      </c>
      <c r="K38" s="1">
        <f t="shared" si="13"/>
        <v>-7</v>
      </c>
      <c r="L38" s="1"/>
      <c r="M38" s="1"/>
      <c r="N38" s="1">
        <v>151.20000000000019</v>
      </c>
      <c r="O38" s="1">
        <f t="shared" si="4"/>
        <v>70</v>
      </c>
      <c r="P38" s="5">
        <f>12*O38-N38-F38</f>
        <v>507.79999999999984</v>
      </c>
      <c r="Q38" s="5"/>
      <c r="R38" s="1"/>
      <c r="S38" s="1">
        <f t="shared" si="5"/>
        <v>12</v>
      </c>
      <c r="T38" s="1">
        <f t="shared" si="6"/>
        <v>4.7457142857142882</v>
      </c>
      <c r="U38" s="1">
        <v>72.400000000000006</v>
      </c>
      <c r="V38" s="1">
        <v>67.400000000000006</v>
      </c>
      <c r="W38" s="1">
        <v>72.8</v>
      </c>
      <c r="X38" s="1">
        <v>76</v>
      </c>
      <c r="Y38" s="1">
        <v>67</v>
      </c>
      <c r="Z38" s="1">
        <v>67.2</v>
      </c>
      <c r="AA38" s="1">
        <v>81.8</v>
      </c>
      <c r="AB38" s="1">
        <v>83.8</v>
      </c>
      <c r="AC38" s="1">
        <v>73</v>
      </c>
      <c r="AD38" s="1"/>
      <c r="AE38" s="1">
        <f t="shared" si="10"/>
        <v>203.11999999999995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35</v>
      </c>
      <c r="C39" s="1">
        <v>167.62899999999999</v>
      </c>
      <c r="D39" s="1"/>
      <c r="E39" s="1">
        <v>37.741999999999997</v>
      </c>
      <c r="F39" s="1">
        <v>101.46</v>
      </c>
      <c r="G39" s="7">
        <v>1</v>
      </c>
      <c r="H39" s="1">
        <v>45</v>
      </c>
      <c r="I39" s="1" t="s">
        <v>36</v>
      </c>
      <c r="J39" s="1">
        <v>34</v>
      </c>
      <c r="K39" s="1">
        <f t="shared" si="13"/>
        <v>3.7419999999999973</v>
      </c>
      <c r="L39" s="1"/>
      <c r="M39" s="1"/>
      <c r="N39" s="1"/>
      <c r="O39" s="1">
        <f t="shared" si="4"/>
        <v>7.5483999999999991</v>
      </c>
      <c r="P39" s="5"/>
      <c r="Q39" s="5"/>
      <c r="R39" s="1"/>
      <c r="S39" s="1">
        <f t="shared" si="5"/>
        <v>13.441259074770812</v>
      </c>
      <c r="T39" s="1">
        <f t="shared" si="6"/>
        <v>13.441259074770812</v>
      </c>
      <c r="U39" s="1">
        <v>2.1551999999999998</v>
      </c>
      <c r="V39" s="1">
        <v>-0.152</v>
      </c>
      <c r="W39" s="1">
        <v>4.4003999999999994</v>
      </c>
      <c r="X39" s="1">
        <v>9.4337999999999997</v>
      </c>
      <c r="Y39" s="1">
        <v>15.9496</v>
      </c>
      <c r="Z39" s="1">
        <v>11.532999999999999</v>
      </c>
      <c r="AA39" s="1">
        <v>2.6320000000000001</v>
      </c>
      <c r="AB39" s="1">
        <v>3.3723999999999998</v>
      </c>
      <c r="AC39" s="1">
        <v>7.9412000000000003</v>
      </c>
      <c r="AD39" s="1"/>
      <c r="AE39" s="1">
        <f t="shared" si="10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43</v>
      </c>
      <c r="C40" s="1">
        <v>20</v>
      </c>
      <c r="D40" s="1">
        <v>36</v>
      </c>
      <c r="E40" s="1">
        <v>23</v>
      </c>
      <c r="F40" s="1">
        <v>33</v>
      </c>
      <c r="G40" s="7">
        <v>0.45</v>
      </c>
      <c r="H40" s="1">
        <v>45</v>
      </c>
      <c r="I40" s="1" t="s">
        <v>36</v>
      </c>
      <c r="J40" s="1">
        <v>26</v>
      </c>
      <c r="K40" s="1">
        <f t="shared" si="13"/>
        <v>-3</v>
      </c>
      <c r="L40" s="1"/>
      <c r="M40" s="1"/>
      <c r="N40" s="1"/>
      <c r="O40" s="1">
        <f t="shared" si="4"/>
        <v>4.5999999999999996</v>
      </c>
      <c r="P40" s="5">
        <f>12*O40-N40-F40</f>
        <v>22.199999999999996</v>
      </c>
      <c r="Q40" s="5"/>
      <c r="R40" s="1"/>
      <c r="S40" s="1">
        <f t="shared" si="5"/>
        <v>12</v>
      </c>
      <c r="T40" s="1">
        <f t="shared" si="6"/>
        <v>7.1739130434782616</v>
      </c>
      <c r="U40" s="1">
        <v>6</v>
      </c>
      <c r="V40" s="1">
        <v>6</v>
      </c>
      <c r="W40" s="1">
        <v>2</v>
      </c>
      <c r="X40" s="1">
        <v>4</v>
      </c>
      <c r="Y40" s="1">
        <v>5.8</v>
      </c>
      <c r="Z40" s="1">
        <v>4.5999999999999996</v>
      </c>
      <c r="AA40" s="1">
        <v>1.4</v>
      </c>
      <c r="AB40" s="1">
        <v>1.4</v>
      </c>
      <c r="AC40" s="1">
        <v>7.8</v>
      </c>
      <c r="AD40" s="1"/>
      <c r="AE40" s="1">
        <f t="shared" si="10"/>
        <v>9.9899999999999984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43</v>
      </c>
      <c r="C41" s="1">
        <v>57</v>
      </c>
      <c r="D41" s="1">
        <v>156</v>
      </c>
      <c r="E41" s="1">
        <v>76</v>
      </c>
      <c r="F41" s="1">
        <v>123</v>
      </c>
      <c r="G41" s="7">
        <v>0.35</v>
      </c>
      <c r="H41" s="1">
        <v>40</v>
      </c>
      <c r="I41" s="1" t="s">
        <v>36</v>
      </c>
      <c r="J41" s="1">
        <v>77</v>
      </c>
      <c r="K41" s="1">
        <f t="shared" si="13"/>
        <v>-1</v>
      </c>
      <c r="L41" s="1"/>
      <c r="M41" s="1"/>
      <c r="N41" s="1">
        <v>33</v>
      </c>
      <c r="O41" s="1">
        <f t="shared" si="4"/>
        <v>15.2</v>
      </c>
      <c r="P41" s="5">
        <f t="shared" ref="P41:P42" si="14">12*O41-N41-F41</f>
        <v>26.399999999999977</v>
      </c>
      <c r="Q41" s="5"/>
      <c r="R41" s="1"/>
      <c r="S41" s="1">
        <f t="shared" si="5"/>
        <v>11.999999999999998</v>
      </c>
      <c r="T41" s="1">
        <f t="shared" si="6"/>
        <v>10.263157894736842</v>
      </c>
      <c r="U41" s="1">
        <v>21</v>
      </c>
      <c r="V41" s="1">
        <v>19</v>
      </c>
      <c r="W41" s="1">
        <v>3.4</v>
      </c>
      <c r="X41" s="1">
        <v>5.6</v>
      </c>
      <c r="Y41" s="1">
        <v>13.2</v>
      </c>
      <c r="Z41" s="1">
        <v>13.6</v>
      </c>
      <c r="AA41" s="1">
        <v>8</v>
      </c>
      <c r="AB41" s="1">
        <v>9</v>
      </c>
      <c r="AC41" s="1">
        <v>9.4</v>
      </c>
      <c r="AD41" s="1"/>
      <c r="AE41" s="1">
        <f t="shared" si="10"/>
        <v>9.2399999999999913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35</v>
      </c>
      <c r="C42" s="1">
        <v>254.809</v>
      </c>
      <c r="D42" s="1"/>
      <c r="E42" s="1">
        <v>170.30600000000001</v>
      </c>
      <c r="F42" s="1">
        <v>45.359000000000002</v>
      </c>
      <c r="G42" s="7">
        <v>1</v>
      </c>
      <c r="H42" s="1">
        <v>40</v>
      </c>
      <c r="I42" s="1" t="s">
        <v>36</v>
      </c>
      <c r="J42" s="1">
        <v>175.7</v>
      </c>
      <c r="K42" s="1">
        <f t="shared" si="13"/>
        <v>-5.393999999999977</v>
      </c>
      <c r="L42" s="1"/>
      <c r="M42" s="1"/>
      <c r="N42" s="1">
        <v>25.730000000000022</v>
      </c>
      <c r="O42" s="1">
        <f t="shared" si="4"/>
        <v>34.061199999999999</v>
      </c>
      <c r="P42" s="5">
        <f t="shared" si="14"/>
        <v>337.6454</v>
      </c>
      <c r="Q42" s="5"/>
      <c r="R42" s="1"/>
      <c r="S42" s="1">
        <f t="shared" si="5"/>
        <v>12.000000000000002</v>
      </c>
      <c r="T42" s="1">
        <f t="shared" si="6"/>
        <v>2.0870961680739382</v>
      </c>
      <c r="U42" s="1">
        <v>22.594000000000001</v>
      </c>
      <c r="V42" s="1">
        <v>16.1938</v>
      </c>
      <c r="W42" s="1">
        <v>8.8361999999999998</v>
      </c>
      <c r="X42" s="1">
        <v>14.5238</v>
      </c>
      <c r="Y42" s="1">
        <v>30.297799999999999</v>
      </c>
      <c r="Z42" s="1">
        <v>28.046399999999998</v>
      </c>
      <c r="AA42" s="1">
        <v>18.706800000000001</v>
      </c>
      <c r="AB42" s="1">
        <v>21.5624</v>
      </c>
      <c r="AC42" s="1">
        <v>24.897400000000001</v>
      </c>
      <c r="AD42" s="1"/>
      <c r="AE42" s="1">
        <f t="shared" si="10"/>
        <v>337.6454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43</v>
      </c>
      <c r="C43" s="1">
        <v>120</v>
      </c>
      <c r="D43" s="1">
        <v>30</v>
      </c>
      <c r="E43" s="1">
        <v>92</v>
      </c>
      <c r="F43" s="1">
        <v>51</v>
      </c>
      <c r="G43" s="7">
        <v>0.4</v>
      </c>
      <c r="H43" s="1">
        <v>40</v>
      </c>
      <c r="I43" s="1" t="s">
        <v>36</v>
      </c>
      <c r="J43" s="1">
        <v>102</v>
      </c>
      <c r="K43" s="1">
        <f t="shared" si="13"/>
        <v>-10</v>
      </c>
      <c r="L43" s="1"/>
      <c r="M43" s="1"/>
      <c r="N43" s="1"/>
      <c r="O43" s="1">
        <f t="shared" si="4"/>
        <v>18.399999999999999</v>
      </c>
      <c r="P43" s="5">
        <f>11*O43-N43-F43</f>
        <v>151.39999999999998</v>
      </c>
      <c r="Q43" s="5"/>
      <c r="R43" s="1"/>
      <c r="S43" s="1">
        <f t="shared" si="5"/>
        <v>11</v>
      </c>
      <c r="T43" s="1">
        <f t="shared" si="6"/>
        <v>2.7717391304347827</v>
      </c>
      <c r="U43" s="1">
        <v>9</v>
      </c>
      <c r="V43" s="1">
        <v>11</v>
      </c>
      <c r="W43" s="1">
        <v>19</v>
      </c>
      <c r="X43" s="1">
        <v>19.2</v>
      </c>
      <c r="Y43" s="1">
        <v>11.4</v>
      </c>
      <c r="Z43" s="1">
        <v>12.8</v>
      </c>
      <c r="AA43" s="1">
        <v>20.399999999999999</v>
      </c>
      <c r="AB43" s="1">
        <v>24</v>
      </c>
      <c r="AC43" s="1">
        <v>17.600000000000001</v>
      </c>
      <c r="AD43" s="1"/>
      <c r="AE43" s="1">
        <f t="shared" si="10"/>
        <v>60.559999999999995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43</v>
      </c>
      <c r="C44" s="1">
        <v>157</v>
      </c>
      <c r="D44" s="1">
        <v>486</v>
      </c>
      <c r="E44" s="1">
        <v>114</v>
      </c>
      <c r="F44" s="1">
        <v>521</v>
      </c>
      <c r="G44" s="7">
        <v>0.4</v>
      </c>
      <c r="H44" s="1">
        <v>45</v>
      </c>
      <c r="I44" s="1" t="s">
        <v>36</v>
      </c>
      <c r="J44" s="1">
        <v>118</v>
      </c>
      <c r="K44" s="1">
        <f t="shared" si="13"/>
        <v>-4</v>
      </c>
      <c r="L44" s="1"/>
      <c r="M44" s="1"/>
      <c r="N44" s="1">
        <v>93.600000000000023</v>
      </c>
      <c r="O44" s="1">
        <f t="shared" si="4"/>
        <v>22.8</v>
      </c>
      <c r="P44" s="5"/>
      <c r="Q44" s="5"/>
      <c r="R44" s="1"/>
      <c r="S44" s="1">
        <f t="shared" si="5"/>
        <v>26.956140350877192</v>
      </c>
      <c r="T44" s="1">
        <f t="shared" si="6"/>
        <v>26.956140350877192</v>
      </c>
      <c r="U44" s="1">
        <v>91.2</v>
      </c>
      <c r="V44" s="1">
        <v>91</v>
      </c>
      <c r="W44" s="1">
        <v>1.2</v>
      </c>
      <c r="X44" s="1">
        <v>10</v>
      </c>
      <c r="Y44" s="1">
        <v>76.400000000000006</v>
      </c>
      <c r="Z44" s="1">
        <v>72</v>
      </c>
      <c r="AA44" s="1">
        <v>21.8</v>
      </c>
      <c r="AB44" s="1">
        <v>28.8</v>
      </c>
      <c r="AC44" s="1">
        <v>45.6</v>
      </c>
      <c r="AD44" s="14" t="s">
        <v>142</v>
      </c>
      <c r="AE44" s="1">
        <f t="shared" si="10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35</v>
      </c>
      <c r="C45" s="1">
        <v>197.047</v>
      </c>
      <c r="D45" s="1">
        <v>102.959</v>
      </c>
      <c r="E45" s="1">
        <v>175.38300000000001</v>
      </c>
      <c r="F45" s="1">
        <v>92.948999999999998</v>
      </c>
      <c r="G45" s="7">
        <v>1</v>
      </c>
      <c r="H45" s="1">
        <v>40</v>
      </c>
      <c r="I45" s="1" t="s">
        <v>36</v>
      </c>
      <c r="J45" s="1">
        <v>177.1</v>
      </c>
      <c r="K45" s="1">
        <f t="shared" si="13"/>
        <v>-1.7169999999999845</v>
      </c>
      <c r="L45" s="1"/>
      <c r="M45" s="1"/>
      <c r="N45" s="1"/>
      <c r="O45" s="1">
        <f t="shared" si="4"/>
        <v>35.076599999999999</v>
      </c>
      <c r="P45" s="5">
        <f t="shared" ref="P45:P46" si="15">12*O45-N45-F45</f>
        <v>327.97019999999998</v>
      </c>
      <c r="Q45" s="5"/>
      <c r="R45" s="1"/>
      <c r="S45" s="1">
        <f t="shared" si="5"/>
        <v>12</v>
      </c>
      <c r="T45" s="1">
        <f t="shared" si="6"/>
        <v>2.649886248952293</v>
      </c>
      <c r="U45" s="1">
        <v>24.657399999999999</v>
      </c>
      <c r="V45" s="1">
        <v>24.382400000000001</v>
      </c>
      <c r="W45" s="1">
        <v>31.646799999999999</v>
      </c>
      <c r="X45" s="1">
        <v>31.089400000000001</v>
      </c>
      <c r="Y45" s="1">
        <v>26.712</v>
      </c>
      <c r="Z45" s="1">
        <v>26.3538</v>
      </c>
      <c r="AA45" s="1">
        <v>25.6708</v>
      </c>
      <c r="AB45" s="1">
        <v>25.551200000000001</v>
      </c>
      <c r="AC45" s="1">
        <v>26.7226</v>
      </c>
      <c r="AD45" s="1"/>
      <c r="AE45" s="1">
        <f t="shared" si="10"/>
        <v>327.97019999999998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43</v>
      </c>
      <c r="C46" s="1">
        <v>160</v>
      </c>
      <c r="D46" s="1">
        <v>102</v>
      </c>
      <c r="E46" s="1">
        <v>190</v>
      </c>
      <c r="F46" s="1">
        <v>51</v>
      </c>
      <c r="G46" s="7">
        <v>0.35</v>
      </c>
      <c r="H46" s="1">
        <v>40</v>
      </c>
      <c r="I46" s="1" t="s">
        <v>36</v>
      </c>
      <c r="J46" s="1">
        <v>189</v>
      </c>
      <c r="K46" s="1">
        <f t="shared" si="13"/>
        <v>1</v>
      </c>
      <c r="L46" s="1"/>
      <c r="M46" s="1"/>
      <c r="N46" s="1">
        <v>137.80000000000001</v>
      </c>
      <c r="O46" s="1">
        <f t="shared" si="4"/>
        <v>38</v>
      </c>
      <c r="P46" s="5">
        <f t="shared" si="15"/>
        <v>267.2</v>
      </c>
      <c r="Q46" s="5"/>
      <c r="R46" s="1"/>
      <c r="S46" s="1">
        <f t="shared" si="5"/>
        <v>12</v>
      </c>
      <c r="T46" s="1">
        <f t="shared" si="6"/>
        <v>4.9684210526315793</v>
      </c>
      <c r="U46" s="1">
        <v>34.799999999999997</v>
      </c>
      <c r="V46" s="1">
        <v>32.4</v>
      </c>
      <c r="W46" s="1">
        <v>26</v>
      </c>
      <c r="X46" s="1">
        <v>26.6</v>
      </c>
      <c r="Y46" s="1">
        <v>17.600000000000001</v>
      </c>
      <c r="Z46" s="1">
        <v>18</v>
      </c>
      <c r="AA46" s="1">
        <v>12.8</v>
      </c>
      <c r="AB46" s="1">
        <v>13.6</v>
      </c>
      <c r="AC46" s="1">
        <v>15.2</v>
      </c>
      <c r="AD46" s="1" t="s">
        <v>52</v>
      </c>
      <c r="AE46" s="1">
        <f t="shared" si="10"/>
        <v>93.52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43</v>
      </c>
      <c r="C47" s="1">
        <v>430</v>
      </c>
      <c r="D47" s="1">
        <v>102</v>
      </c>
      <c r="E47" s="1">
        <v>340</v>
      </c>
      <c r="F47" s="1">
        <v>115</v>
      </c>
      <c r="G47" s="7">
        <v>0.4</v>
      </c>
      <c r="H47" s="1">
        <v>40</v>
      </c>
      <c r="I47" s="1" t="s">
        <v>36</v>
      </c>
      <c r="J47" s="1">
        <v>345</v>
      </c>
      <c r="K47" s="1">
        <f t="shared" si="13"/>
        <v>-5</v>
      </c>
      <c r="L47" s="1"/>
      <c r="M47" s="1"/>
      <c r="N47" s="1">
        <v>164.39999999999989</v>
      </c>
      <c r="O47" s="1">
        <f t="shared" si="4"/>
        <v>68</v>
      </c>
      <c r="P47" s="5">
        <f>11*O47-N47-F47</f>
        <v>468.60000000000014</v>
      </c>
      <c r="Q47" s="5"/>
      <c r="R47" s="1"/>
      <c r="S47" s="1">
        <f t="shared" si="5"/>
        <v>11</v>
      </c>
      <c r="T47" s="1">
        <f t="shared" si="6"/>
        <v>4.1088235294117625</v>
      </c>
      <c r="U47" s="1">
        <v>65.599999999999994</v>
      </c>
      <c r="V47" s="1">
        <v>58.2</v>
      </c>
      <c r="W47" s="1">
        <v>70</v>
      </c>
      <c r="X47" s="1">
        <v>72.599999999999994</v>
      </c>
      <c r="Y47" s="1">
        <v>71</v>
      </c>
      <c r="Z47" s="1">
        <v>75.599999999999994</v>
      </c>
      <c r="AA47" s="1">
        <v>75</v>
      </c>
      <c r="AB47" s="1">
        <v>81.2</v>
      </c>
      <c r="AC47" s="1">
        <v>83.6</v>
      </c>
      <c r="AD47" s="1"/>
      <c r="AE47" s="1">
        <f t="shared" si="10"/>
        <v>187.44000000000005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35</v>
      </c>
      <c r="C48" s="1">
        <v>89.436999999999998</v>
      </c>
      <c r="D48" s="1">
        <v>161.62200000000001</v>
      </c>
      <c r="E48" s="1">
        <v>107.002</v>
      </c>
      <c r="F48" s="1">
        <v>135.953</v>
      </c>
      <c r="G48" s="7">
        <v>1</v>
      </c>
      <c r="H48" s="1">
        <v>50</v>
      </c>
      <c r="I48" s="1" t="s">
        <v>36</v>
      </c>
      <c r="J48" s="1">
        <v>98.6</v>
      </c>
      <c r="K48" s="1">
        <f t="shared" si="13"/>
        <v>8.402000000000001</v>
      </c>
      <c r="L48" s="1"/>
      <c r="M48" s="1"/>
      <c r="N48" s="1">
        <v>19.901199999999989</v>
      </c>
      <c r="O48" s="1">
        <f t="shared" si="4"/>
        <v>21.400399999999998</v>
      </c>
      <c r="P48" s="5">
        <f t="shared" si="12"/>
        <v>122.35099999999997</v>
      </c>
      <c r="Q48" s="5"/>
      <c r="R48" s="1"/>
      <c r="S48" s="1">
        <f t="shared" si="5"/>
        <v>13.000000000000002</v>
      </c>
      <c r="T48" s="1">
        <f t="shared" si="6"/>
        <v>7.2827704155062527</v>
      </c>
      <c r="U48" s="1">
        <v>20.304400000000001</v>
      </c>
      <c r="V48" s="1">
        <v>20.025600000000001</v>
      </c>
      <c r="W48" s="1">
        <v>14.5036</v>
      </c>
      <c r="X48" s="1">
        <v>15.5832</v>
      </c>
      <c r="Y48" s="1">
        <v>14.323</v>
      </c>
      <c r="Z48" s="1">
        <v>13.247400000000001</v>
      </c>
      <c r="AA48" s="1">
        <v>13.4946</v>
      </c>
      <c r="AB48" s="1">
        <v>14.321400000000001</v>
      </c>
      <c r="AC48" s="1">
        <v>19.592600000000001</v>
      </c>
      <c r="AD48" s="1"/>
      <c r="AE48" s="1">
        <f t="shared" si="10"/>
        <v>122.35099999999997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35</v>
      </c>
      <c r="C49" s="1">
        <v>118.98</v>
      </c>
      <c r="D49" s="1">
        <v>32.055</v>
      </c>
      <c r="E49" s="1">
        <v>104.398</v>
      </c>
      <c r="F49" s="1">
        <v>38.628999999999998</v>
      </c>
      <c r="G49" s="7">
        <v>1</v>
      </c>
      <c r="H49" s="1">
        <v>50</v>
      </c>
      <c r="I49" s="1" t="s">
        <v>36</v>
      </c>
      <c r="J49" s="1">
        <v>113.8</v>
      </c>
      <c r="K49" s="1">
        <f t="shared" si="13"/>
        <v>-9.402000000000001</v>
      </c>
      <c r="L49" s="1"/>
      <c r="M49" s="1"/>
      <c r="N49" s="1"/>
      <c r="O49" s="1">
        <f t="shared" si="4"/>
        <v>20.8796</v>
      </c>
      <c r="P49" s="5">
        <f t="shared" si="12"/>
        <v>232.8058</v>
      </c>
      <c r="Q49" s="5"/>
      <c r="R49" s="1"/>
      <c r="S49" s="1">
        <f t="shared" si="5"/>
        <v>13</v>
      </c>
      <c r="T49" s="1">
        <f t="shared" si="6"/>
        <v>1.8500833349297878</v>
      </c>
      <c r="U49" s="1">
        <v>12.777200000000001</v>
      </c>
      <c r="V49" s="1">
        <v>12.5116</v>
      </c>
      <c r="W49" s="1">
        <v>14.8162</v>
      </c>
      <c r="X49" s="1">
        <v>15.726599999999999</v>
      </c>
      <c r="Y49" s="1">
        <v>21.5806</v>
      </c>
      <c r="Z49" s="1">
        <v>21.923400000000001</v>
      </c>
      <c r="AA49" s="1">
        <v>19.148599999999998</v>
      </c>
      <c r="AB49" s="1">
        <v>19.536000000000001</v>
      </c>
      <c r="AC49" s="1">
        <v>27.1648</v>
      </c>
      <c r="AD49" s="1"/>
      <c r="AE49" s="1">
        <f t="shared" si="10"/>
        <v>232.8058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35</v>
      </c>
      <c r="C50" s="1">
        <v>192.56800000000001</v>
      </c>
      <c r="D50" s="1">
        <v>82.08</v>
      </c>
      <c r="E50" s="1">
        <v>114.137</v>
      </c>
      <c r="F50" s="1">
        <v>151.05099999999999</v>
      </c>
      <c r="G50" s="7">
        <v>1</v>
      </c>
      <c r="H50" s="1">
        <v>40</v>
      </c>
      <c r="I50" s="1" t="s">
        <v>89</v>
      </c>
      <c r="J50" s="1">
        <v>105.8</v>
      </c>
      <c r="K50" s="1">
        <f t="shared" si="13"/>
        <v>8.3370000000000033</v>
      </c>
      <c r="L50" s="1"/>
      <c r="M50" s="1"/>
      <c r="N50" s="1">
        <v>22.59109999999998</v>
      </c>
      <c r="O50" s="1">
        <f t="shared" si="4"/>
        <v>22.827400000000001</v>
      </c>
      <c r="P50" s="5">
        <f>11*O50-N50-F50</f>
        <v>77.459300000000042</v>
      </c>
      <c r="Q50" s="5"/>
      <c r="R50" s="1"/>
      <c r="S50" s="1">
        <f t="shared" si="5"/>
        <v>11</v>
      </c>
      <c r="T50" s="1">
        <f t="shared" si="6"/>
        <v>7.606740145614479</v>
      </c>
      <c r="U50" s="1">
        <v>29.871400000000001</v>
      </c>
      <c r="V50" s="1">
        <v>29.610800000000001</v>
      </c>
      <c r="W50" s="1">
        <v>27.110199999999999</v>
      </c>
      <c r="X50" s="1">
        <v>32.774799999999999</v>
      </c>
      <c r="Y50" s="1">
        <v>28.258400000000002</v>
      </c>
      <c r="Z50" s="1">
        <v>23.075800000000001</v>
      </c>
      <c r="AA50" s="1">
        <v>24.7134</v>
      </c>
      <c r="AB50" s="1">
        <v>27.8766</v>
      </c>
      <c r="AC50" s="1">
        <v>31.674800000000001</v>
      </c>
      <c r="AD50" s="1"/>
      <c r="AE50" s="1">
        <f t="shared" si="10"/>
        <v>77.459300000000042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43</v>
      </c>
      <c r="C51" s="1">
        <v>3</v>
      </c>
      <c r="D51" s="1">
        <v>120</v>
      </c>
      <c r="E51" s="1">
        <v>29</v>
      </c>
      <c r="F51" s="1">
        <v>91</v>
      </c>
      <c r="G51" s="7">
        <v>0.45</v>
      </c>
      <c r="H51" s="1">
        <v>50</v>
      </c>
      <c r="I51" s="1" t="s">
        <v>36</v>
      </c>
      <c r="J51" s="1">
        <v>32</v>
      </c>
      <c r="K51" s="1">
        <f t="shared" si="13"/>
        <v>-3</v>
      </c>
      <c r="L51" s="1"/>
      <c r="M51" s="1"/>
      <c r="N51" s="1"/>
      <c r="O51" s="1">
        <f t="shared" si="4"/>
        <v>5.8</v>
      </c>
      <c r="P51" s="5"/>
      <c r="Q51" s="5"/>
      <c r="R51" s="1"/>
      <c r="S51" s="1">
        <f t="shared" si="5"/>
        <v>15.689655172413794</v>
      </c>
      <c r="T51" s="1">
        <f t="shared" si="6"/>
        <v>15.689655172413794</v>
      </c>
      <c r="U51" s="1">
        <v>9.8000000000000007</v>
      </c>
      <c r="V51" s="1">
        <v>11.2</v>
      </c>
      <c r="W51" s="1">
        <v>7.2</v>
      </c>
      <c r="X51" s="1">
        <v>6</v>
      </c>
      <c r="Y51" s="1">
        <v>3.4</v>
      </c>
      <c r="Z51" s="1">
        <v>4.4000000000000004</v>
      </c>
      <c r="AA51" s="1">
        <v>8.8000000000000007</v>
      </c>
      <c r="AB51" s="1">
        <v>8.8000000000000007</v>
      </c>
      <c r="AC51" s="1">
        <v>4.2</v>
      </c>
      <c r="AD51" s="1"/>
      <c r="AE51" s="1">
        <f t="shared" si="10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35</v>
      </c>
      <c r="C52" s="1">
        <v>84.775999999999996</v>
      </c>
      <c r="D52" s="1">
        <v>53.055999999999997</v>
      </c>
      <c r="E52" s="1">
        <v>42.793999999999997</v>
      </c>
      <c r="F52" s="1">
        <v>92.37</v>
      </c>
      <c r="G52" s="7">
        <v>1</v>
      </c>
      <c r="H52" s="1">
        <v>40</v>
      </c>
      <c r="I52" s="1" t="s">
        <v>36</v>
      </c>
      <c r="J52" s="1">
        <v>48.65</v>
      </c>
      <c r="K52" s="1">
        <f t="shared" si="13"/>
        <v>-5.8560000000000016</v>
      </c>
      <c r="L52" s="1"/>
      <c r="M52" s="1"/>
      <c r="N52" s="1"/>
      <c r="O52" s="1">
        <f t="shared" si="4"/>
        <v>8.5587999999999997</v>
      </c>
      <c r="P52" s="5"/>
      <c r="Q52" s="5"/>
      <c r="R52" s="1"/>
      <c r="S52" s="1">
        <f t="shared" si="5"/>
        <v>10.792400803851008</v>
      </c>
      <c r="T52" s="1">
        <f t="shared" si="6"/>
        <v>10.792400803851008</v>
      </c>
      <c r="U52" s="1">
        <v>3.4367999999999999</v>
      </c>
      <c r="V52" s="1">
        <v>10.648400000000001</v>
      </c>
      <c r="W52" s="1">
        <v>12.410399999999999</v>
      </c>
      <c r="X52" s="1">
        <v>9.7409999999999997</v>
      </c>
      <c r="Y52" s="1">
        <v>12.9254</v>
      </c>
      <c r="Z52" s="1">
        <v>8.3672000000000004</v>
      </c>
      <c r="AA52" s="1">
        <v>6.8558000000000003</v>
      </c>
      <c r="AB52" s="1">
        <v>9.5145999999999997</v>
      </c>
      <c r="AC52" s="1">
        <v>8.091800000000001</v>
      </c>
      <c r="AD52" s="1"/>
      <c r="AE52" s="1">
        <f t="shared" si="10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43</v>
      </c>
      <c r="C53" s="1"/>
      <c r="D53" s="1">
        <v>42</v>
      </c>
      <c r="E53" s="1">
        <v>40</v>
      </c>
      <c r="F53" s="1"/>
      <c r="G53" s="7">
        <v>0.4</v>
      </c>
      <c r="H53" s="1">
        <v>40</v>
      </c>
      <c r="I53" s="1" t="s">
        <v>36</v>
      </c>
      <c r="J53" s="1">
        <v>46</v>
      </c>
      <c r="K53" s="1">
        <f t="shared" si="13"/>
        <v>-6</v>
      </c>
      <c r="L53" s="1"/>
      <c r="M53" s="1"/>
      <c r="N53" s="1"/>
      <c r="O53" s="1">
        <f t="shared" si="4"/>
        <v>8</v>
      </c>
      <c r="P53" s="5">
        <f>7*O53-N53-F53</f>
        <v>56</v>
      </c>
      <c r="Q53" s="5"/>
      <c r="R53" s="1"/>
      <c r="S53" s="1">
        <f t="shared" si="5"/>
        <v>7</v>
      </c>
      <c r="T53" s="1">
        <f t="shared" si="6"/>
        <v>0</v>
      </c>
      <c r="U53" s="1">
        <v>-0.4</v>
      </c>
      <c r="V53" s="1">
        <v>0</v>
      </c>
      <c r="W53" s="1">
        <v>6.2</v>
      </c>
      <c r="X53" s="1">
        <v>3.8</v>
      </c>
      <c r="Y53" s="1">
        <v>-4.4000000000000004</v>
      </c>
      <c r="Z53" s="1">
        <v>-2</v>
      </c>
      <c r="AA53" s="1">
        <v>-2.2000000000000002</v>
      </c>
      <c r="AB53" s="1">
        <v>-2.2000000000000002</v>
      </c>
      <c r="AC53" s="1">
        <v>5.8</v>
      </c>
      <c r="AD53" s="1" t="s">
        <v>93</v>
      </c>
      <c r="AE53" s="1">
        <f t="shared" si="10"/>
        <v>22.400000000000002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43</v>
      </c>
      <c r="C54" s="1">
        <v>87</v>
      </c>
      <c r="D54" s="1"/>
      <c r="E54" s="1">
        <v>52</v>
      </c>
      <c r="F54" s="1">
        <v>32</v>
      </c>
      <c r="G54" s="7">
        <v>0.4</v>
      </c>
      <c r="H54" s="1">
        <v>40</v>
      </c>
      <c r="I54" s="1" t="s">
        <v>36</v>
      </c>
      <c r="J54" s="1">
        <v>53</v>
      </c>
      <c r="K54" s="1">
        <f t="shared" si="13"/>
        <v>-1</v>
      </c>
      <c r="L54" s="1"/>
      <c r="M54" s="1"/>
      <c r="N54" s="1"/>
      <c r="O54" s="1">
        <f t="shared" si="4"/>
        <v>10.4</v>
      </c>
      <c r="P54" s="5">
        <f>11*O54-N54-F54</f>
        <v>82.4</v>
      </c>
      <c r="Q54" s="5"/>
      <c r="R54" s="1"/>
      <c r="S54" s="1">
        <f t="shared" si="5"/>
        <v>11</v>
      </c>
      <c r="T54" s="1">
        <f t="shared" si="6"/>
        <v>3.0769230769230766</v>
      </c>
      <c r="U54" s="1">
        <v>8.4</v>
      </c>
      <c r="V54" s="1">
        <v>9</v>
      </c>
      <c r="W54" s="1">
        <v>13.2</v>
      </c>
      <c r="X54" s="1">
        <v>13</v>
      </c>
      <c r="Y54" s="1">
        <v>9.8000000000000007</v>
      </c>
      <c r="Z54" s="1">
        <v>10</v>
      </c>
      <c r="AA54" s="1">
        <v>14.8</v>
      </c>
      <c r="AB54" s="1">
        <v>21.6</v>
      </c>
      <c r="AC54" s="1">
        <v>11.2</v>
      </c>
      <c r="AD54" s="1"/>
      <c r="AE54" s="1">
        <f t="shared" si="10"/>
        <v>32.96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5" t="s">
        <v>95</v>
      </c>
      <c r="B55" s="15" t="s">
        <v>35</v>
      </c>
      <c r="C55" s="15"/>
      <c r="D55" s="15"/>
      <c r="E55" s="15"/>
      <c r="F55" s="15"/>
      <c r="G55" s="16">
        <v>0</v>
      </c>
      <c r="H55" s="15">
        <v>50</v>
      </c>
      <c r="I55" s="15" t="s">
        <v>36</v>
      </c>
      <c r="J55" s="15"/>
      <c r="K55" s="15">
        <f t="shared" si="13"/>
        <v>0</v>
      </c>
      <c r="L55" s="15"/>
      <c r="M55" s="15"/>
      <c r="N55" s="15"/>
      <c r="O55" s="15">
        <f t="shared" si="4"/>
        <v>0</v>
      </c>
      <c r="P55" s="17"/>
      <c r="Q55" s="17"/>
      <c r="R55" s="15"/>
      <c r="S55" s="15" t="e">
        <f t="shared" si="5"/>
        <v>#DIV/0!</v>
      </c>
      <c r="T55" s="15" t="e">
        <f t="shared" si="6"/>
        <v>#DIV/0!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 t="s">
        <v>68</v>
      </c>
      <c r="AE55" s="15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35</v>
      </c>
      <c r="C56" s="1">
        <v>110.021</v>
      </c>
      <c r="D56" s="1">
        <v>122.755</v>
      </c>
      <c r="E56" s="1">
        <v>119.943</v>
      </c>
      <c r="F56" s="1">
        <v>103.477</v>
      </c>
      <c r="G56" s="7">
        <v>1</v>
      </c>
      <c r="H56" s="1">
        <v>50</v>
      </c>
      <c r="I56" s="1" t="s">
        <v>36</v>
      </c>
      <c r="J56" s="1">
        <v>119</v>
      </c>
      <c r="K56" s="1">
        <f t="shared" si="13"/>
        <v>0.94299999999999784</v>
      </c>
      <c r="L56" s="1"/>
      <c r="M56" s="1"/>
      <c r="N56" s="1"/>
      <c r="O56" s="1">
        <f t="shared" si="4"/>
        <v>23.988599999999998</v>
      </c>
      <c r="P56" s="5">
        <f t="shared" ref="P56:P57" si="16">13*O56-N56-F56</f>
        <v>208.37479999999996</v>
      </c>
      <c r="Q56" s="5"/>
      <c r="R56" s="1"/>
      <c r="S56" s="1">
        <f t="shared" si="5"/>
        <v>13</v>
      </c>
      <c r="T56" s="1">
        <f t="shared" si="6"/>
        <v>4.3135906222122182</v>
      </c>
      <c r="U56" s="1">
        <v>17.645600000000002</v>
      </c>
      <c r="V56" s="1">
        <v>18.900400000000001</v>
      </c>
      <c r="W56" s="1">
        <v>17.742000000000001</v>
      </c>
      <c r="X56" s="1">
        <v>17.219799999999999</v>
      </c>
      <c r="Y56" s="1">
        <v>23.911200000000001</v>
      </c>
      <c r="Z56" s="1">
        <v>23.9558</v>
      </c>
      <c r="AA56" s="1">
        <v>20.702999999999999</v>
      </c>
      <c r="AB56" s="1">
        <v>22.037199999999999</v>
      </c>
      <c r="AC56" s="1">
        <v>28.1174</v>
      </c>
      <c r="AD56" s="1"/>
      <c r="AE56" s="1">
        <f>G56*P56</f>
        <v>208.37479999999996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35</v>
      </c>
      <c r="C57" s="1">
        <v>21.398</v>
      </c>
      <c r="D57" s="1">
        <v>151.506</v>
      </c>
      <c r="E57" s="1">
        <v>65.206000000000003</v>
      </c>
      <c r="F57" s="1">
        <v>104.244</v>
      </c>
      <c r="G57" s="7">
        <v>1</v>
      </c>
      <c r="H57" s="1">
        <v>50</v>
      </c>
      <c r="I57" s="1" t="s">
        <v>36</v>
      </c>
      <c r="J57" s="1">
        <v>72.8</v>
      </c>
      <c r="K57" s="1">
        <f t="shared" si="13"/>
        <v>-7.5939999999999941</v>
      </c>
      <c r="L57" s="1"/>
      <c r="M57" s="1"/>
      <c r="N57" s="1"/>
      <c r="O57" s="1">
        <f t="shared" si="4"/>
        <v>13.0412</v>
      </c>
      <c r="P57" s="5">
        <f t="shared" si="16"/>
        <v>65.291599999999988</v>
      </c>
      <c r="Q57" s="5"/>
      <c r="R57" s="1"/>
      <c r="S57" s="1">
        <f t="shared" si="5"/>
        <v>13</v>
      </c>
      <c r="T57" s="1">
        <f t="shared" si="6"/>
        <v>7.9934361868539705</v>
      </c>
      <c r="U57" s="1">
        <v>12.661799999999999</v>
      </c>
      <c r="V57" s="1">
        <v>13.7674</v>
      </c>
      <c r="W57" s="1">
        <v>10.1004</v>
      </c>
      <c r="X57" s="1">
        <v>9.0030000000000001</v>
      </c>
      <c r="Y57" s="1">
        <v>9.4388000000000005</v>
      </c>
      <c r="Z57" s="1">
        <v>9.7103999999999999</v>
      </c>
      <c r="AA57" s="1">
        <v>9.2796000000000003</v>
      </c>
      <c r="AB57" s="1">
        <v>9.0106000000000002</v>
      </c>
      <c r="AC57" s="1">
        <v>10.669</v>
      </c>
      <c r="AD57" s="1"/>
      <c r="AE57" s="1">
        <f>G57*P57</f>
        <v>65.291599999999988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43</v>
      </c>
      <c r="C58" s="1">
        <v>3</v>
      </c>
      <c r="D58" s="1">
        <v>90</v>
      </c>
      <c r="E58" s="1">
        <v>9</v>
      </c>
      <c r="F58" s="1">
        <v>82</v>
      </c>
      <c r="G58" s="7">
        <v>0.4</v>
      </c>
      <c r="H58" s="1">
        <v>50</v>
      </c>
      <c r="I58" s="1" t="s">
        <v>36</v>
      </c>
      <c r="J58" s="1">
        <v>12</v>
      </c>
      <c r="K58" s="1">
        <f t="shared" si="13"/>
        <v>-3</v>
      </c>
      <c r="L58" s="1"/>
      <c r="M58" s="1"/>
      <c r="N58" s="1">
        <v>17.800000000000011</v>
      </c>
      <c r="O58" s="1">
        <f t="shared" si="4"/>
        <v>1.8</v>
      </c>
      <c r="P58" s="5"/>
      <c r="Q58" s="5"/>
      <c r="R58" s="1"/>
      <c r="S58" s="1">
        <f t="shared" si="5"/>
        <v>55.44444444444445</v>
      </c>
      <c r="T58" s="1">
        <f t="shared" si="6"/>
        <v>55.44444444444445</v>
      </c>
      <c r="U58" s="1">
        <v>9.8000000000000007</v>
      </c>
      <c r="V58" s="1">
        <v>10</v>
      </c>
      <c r="W58" s="1">
        <v>2.8</v>
      </c>
      <c r="X58" s="1">
        <v>2.6</v>
      </c>
      <c r="Y58" s="1">
        <v>5.2</v>
      </c>
      <c r="Z58" s="1">
        <v>5.6</v>
      </c>
      <c r="AA58" s="1">
        <v>4.2</v>
      </c>
      <c r="AB58" s="1">
        <v>4.4000000000000004</v>
      </c>
      <c r="AC58" s="1">
        <v>1</v>
      </c>
      <c r="AD58" s="14" t="s">
        <v>60</v>
      </c>
      <c r="AE58" s="1">
        <f>G58*P58</f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43</v>
      </c>
      <c r="C59" s="1">
        <v>434</v>
      </c>
      <c r="D59" s="1">
        <v>252</v>
      </c>
      <c r="E59" s="1">
        <v>400</v>
      </c>
      <c r="F59" s="1">
        <v>187</v>
      </c>
      <c r="G59" s="7">
        <v>0.4</v>
      </c>
      <c r="H59" s="1">
        <v>40</v>
      </c>
      <c r="I59" s="1" t="s">
        <v>36</v>
      </c>
      <c r="J59" s="1">
        <v>406</v>
      </c>
      <c r="K59" s="1">
        <f t="shared" si="13"/>
        <v>-6</v>
      </c>
      <c r="L59" s="1"/>
      <c r="M59" s="1"/>
      <c r="N59" s="1">
        <v>163.5</v>
      </c>
      <c r="O59" s="1">
        <f t="shared" si="4"/>
        <v>80</v>
      </c>
      <c r="P59" s="5">
        <f t="shared" ref="P59:P60" si="17">11*O59-N59-F59</f>
        <v>529.5</v>
      </c>
      <c r="Q59" s="5"/>
      <c r="R59" s="1"/>
      <c r="S59" s="1">
        <f t="shared" si="5"/>
        <v>11</v>
      </c>
      <c r="T59" s="1">
        <f t="shared" si="6"/>
        <v>4.3812499999999996</v>
      </c>
      <c r="U59" s="1">
        <v>79.400000000000006</v>
      </c>
      <c r="V59" s="1">
        <v>75.2</v>
      </c>
      <c r="W59" s="1">
        <v>79.8</v>
      </c>
      <c r="X59" s="1">
        <v>81</v>
      </c>
      <c r="Y59" s="1">
        <v>93.8</v>
      </c>
      <c r="Z59" s="1">
        <v>94.6</v>
      </c>
      <c r="AA59" s="1">
        <v>88.6</v>
      </c>
      <c r="AB59" s="1">
        <v>93.4</v>
      </c>
      <c r="AC59" s="1">
        <v>85.8</v>
      </c>
      <c r="AD59" s="1"/>
      <c r="AE59" s="1">
        <f>G59*P59</f>
        <v>211.8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43</v>
      </c>
      <c r="C60" s="1">
        <v>241</v>
      </c>
      <c r="D60" s="1">
        <v>258</v>
      </c>
      <c r="E60" s="1">
        <v>263</v>
      </c>
      <c r="F60" s="1">
        <v>152</v>
      </c>
      <c r="G60" s="7">
        <v>0.4</v>
      </c>
      <c r="H60" s="1">
        <v>40</v>
      </c>
      <c r="I60" s="1" t="s">
        <v>36</v>
      </c>
      <c r="J60" s="1">
        <v>273</v>
      </c>
      <c r="K60" s="1">
        <f t="shared" si="13"/>
        <v>-10</v>
      </c>
      <c r="L60" s="1"/>
      <c r="M60" s="1"/>
      <c r="N60" s="1">
        <v>110</v>
      </c>
      <c r="O60" s="1">
        <f t="shared" si="4"/>
        <v>52.6</v>
      </c>
      <c r="P60" s="5">
        <f t="shared" si="17"/>
        <v>316.60000000000002</v>
      </c>
      <c r="Q60" s="5"/>
      <c r="R60" s="1"/>
      <c r="S60" s="1">
        <f t="shared" si="5"/>
        <v>11</v>
      </c>
      <c r="T60" s="1">
        <f t="shared" si="6"/>
        <v>4.9809885931558933</v>
      </c>
      <c r="U60" s="1">
        <v>56</v>
      </c>
      <c r="V60" s="1">
        <v>53</v>
      </c>
      <c r="W60" s="1">
        <v>47</v>
      </c>
      <c r="X60" s="1">
        <v>48.6</v>
      </c>
      <c r="Y60" s="1">
        <v>51.6</v>
      </c>
      <c r="Z60" s="1">
        <v>52.4</v>
      </c>
      <c r="AA60" s="1">
        <v>50.2</v>
      </c>
      <c r="AB60" s="1">
        <v>54.2</v>
      </c>
      <c r="AC60" s="1">
        <v>90.8</v>
      </c>
      <c r="AD60" s="1"/>
      <c r="AE60" s="1">
        <f>G60*P60</f>
        <v>126.64000000000001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5" t="s">
        <v>101</v>
      </c>
      <c r="B61" s="15" t="s">
        <v>35</v>
      </c>
      <c r="C61" s="15"/>
      <c r="D61" s="15"/>
      <c r="E61" s="15"/>
      <c r="F61" s="15"/>
      <c r="G61" s="16">
        <v>0</v>
      </c>
      <c r="H61" s="15">
        <v>40</v>
      </c>
      <c r="I61" s="15" t="s">
        <v>36</v>
      </c>
      <c r="J61" s="15"/>
      <c r="K61" s="15">
        <f t="shared" si="13"/>
        <v>0</v>
      </c>
      <c r="L61" s="15"/>
      <c r="M61" s="15"/>
      <c r="N61" s="15"/>
      <c r="O61" s="15">
        <f t="shared" si="4"/>
        <v>0</v>
      </c>
      <c r="P61" s="17"/>
      <c r="Q61" s="17"/>
      <c r="R61" s="15"/>
      <c r="S61" s="15" t="e">
        <f t="shared" si="5"/>
        <v>#DIV/0!</v>
      </c>
      <c r="T61" s="15" t="e">
        <f t="shared" si="6"/>
        <v>#DIV/0!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 t="s">
        <v>68</v>
      </c>
      <c r="AE61" s="15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35</v>
      </c>
      <c r="C62" s="1">
        <v>300.041</v>
      </c>
      <c r="D62" s="1">
        <v>53.338000000000001</v>
      </c>
      <c r="E62" s="1">
        <v>183.55699999999999</v>
      </c>
      <c r="F62" s="1">
        <v>120.06</v>
      </c>
      <c r="G62" s="7">
        <v>1</v>
      </c>
      <c r="H62" s="1">
        <v>40</v>
      </c>
      <c r="I62" s="1" t="s">
        <v>36</v>
      </c>
      <c r="J62" s="1">
        <v>169.3</v>
      </c>
      <c r="K62" s="1">
        <f t="shared" si="13"/>
        <v>14.256999999999977</v>
      </c>
      <c r="L62" s="1"/>
      <c r="M62" s="1"/>
      <c r="N62" s="1">
        <v>48.311199999999992</v>
      </c>
      <c r="O62" s="1">
        <f t="shared" si="4"/>
        <v>36.711399999999998</v>
      </c>
      <c r="P62" s="5">
        <f t="shared" ref="P62:P63" si="18">12*O62-N62-F62</f>
        <v>272.16559999999998</v>
      </c>
      <c r="Q62" s="5"/>
      <c r="R62" s="1"/>
      <c r="S62" s="1">
        <f t="shared" si="5"/>
        <v>12</v>
      </c>
      <c r="T62" s="1">
        <f t="shared" si="6"/>
        <v>4.5863464754817302</v>
      </c>
      <c r="U62" s="1">
        <v>32.229199999999999</v>
      </c>
      <c r="V62" s="1">
        <v>26.821200000000001</v>
      </c>
      <c r="W62" s="1">
        <v>37.719000000000001</v>
      </c>
      <c r="X62" s="1">
        <v>42.403399999999998</v>
      </c>
      <c r="Y62" s="1">
        <v>38.064399999999999</v>
      </c>
      <c r="Z62" s="1">
        <v>35.276600000000002</v>
      </c>
      <c r="AA62" s="1">
        <v>31.961200000000002</v>
      </c>
      <c r="AB62" s="1">
        <v>33.623600000000003</v>
      </c>
      <c r="AC62" s="1">
        <v>38.068600000000004</v>
      </c>
      <c r="AD62" s="1"/>
      <c r="AE62" s="1">
        <f>G62*P62</f>
        <v>272.16559999999998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35</v>
      </c>
      <c r="C63" s="1">
        <v>302.60300000000001</v>
      </c>
      <c r="D63" s="1">
        <v>30.058</v>
      </c>
      <c r="E63" s="1">
        <v>201.39400000000001</v>
      </c>
      <c r="F63" s="1">
        <v>89.658000000000001</v>
      </c>
      <c r="G63" s="7">
        <v>1</v>
      </c>
      <c r="H63" s="1">
        <v>40</v>
      </c>
      <c r="I63" s="1" t="s">
        <v>36</v>
      </c>
      <c r="J63" s="1">
        <v>184.2</v>
      </c>
      <c r="K63" s="1">
        <f t="shared" si="13"/>
        <v>17.194000000000017</v>
      </c>
      <c r="L63" s="1"/>
      <c r="M63" s="1"/>
      <c r="N63" s="1"/>
      <c r="O63" s="1">
        <f t="shared" si="4"/>
        <v>40.278800000000004</v>
      </c>
      <c r="P63" s="5">
        <f t="shared" si="18"/>
        <v>393.68760000000003</v>
      </c>
      <c r="Q63" s="5"/>
      <c r="R63" s="1"/>
      <c r="S63" s="1">
        <f t="shared" si="5"/>
        <v>12</v>
      </c>
      <c r="T63" s="1">
        <f t="shared" si="6"/>
        <v>2.2259352314368845</v>
      </c>
      <c r="U63" s="1">
        <v>24.4558</v>
      </c>
      <c r="V63" s="1">
        <v>19.918399999999998</v>
      </c>
      <c r="W63" s="1">
        <v>33.572600000000001</v>
      </c>
      <c r="X63" s="1">
        <v>39.007800000000003</v>
      </c>
      <c r="Y63" s="1">
        <v>38.224800000000002</v>
      </c>
      <c r="Z63" s="1">
        <v>35.477800000000002</v>
      </c>
      <c r="AA63" s="1">
        <v>30.035799999999998</v>
      </c>
      <c r="AB63" s="1">
        <v>32.174799999999998</v>
      </c>
      <c r="AC63" s="1">
        <v>38.483199999999997</v>
      </c>
      <c r="AD63" s="1"/>
      <c r="AE63" s="1">
        <f>G63*P63</f>
        <v>393.68760000000003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104</v>
      </c>
      <c r="B64" s="15" t="s">
        <v>35</v>
      </c>
      <c r="C64" s="15"/>
      <c r="D64" s="15"/>
      <c r="E64" s="15"/>
      <c r="F64" s="15"/>
      <c r="G64" s="16">
        <v>0</v>
      </c>
      <c r="H64" s="15">
        <v>30</v>
      </c>
      <c r="I64" s="15" t="s">
        <v>36</v>
      </c>
      <c r="J64" s="15"/>
      <c r="K64" s="15">
        <f t="shared" si="13"/>
        <v>0</v>
      </c>
      <c r="L64" s="15"/>
      <c r="M64" s="15"/>
      <c r="N64" s="15"/>
      <c r="O64" s="15">
        <f t="shared" si="4"/>
        <v>0</v>
      </c>
      <c r="P64" s="17"/>
      <c r="Q64" s="17"/>
      <c r="R64" s="15"/>
      <c r="S64" s="15" t="e">
        <f t="shared" si="5"/>
        <v>#DIV/0!</v>
      </c>
      <c r="T64" s="15" t="e">
        <f t="shared" si="6"/>
        <v>#DIV/0!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 t="s">
        <v>68</v>
      </c>
      <c r="AE64" s="15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43</v>
      </c>
      <c r="C65" s="1">
        <v>19</v>
      </c>
      <c r="D65" s="1"/>
      <c r="E65" s="1"/>
      <c r="F65" s="1">
        <v>19</v>
      </c>
      <c r="G65" s="7">
        <v>0.6</v>
      </c>
      <c r="H65" s="1">
        <v>60</v>
      </c>
      <c r="I65" s="1" t="s">
        <v>36</v>
      </c>
      <c r="J65" s="1"/>
      <c r="K65" s="1">
        <f t="shared" si="13"/>
        <v>0</v>
      </c>
      <c r="L65" s="1"/>
      <c r="M65" s="1"/>
      <c r="N65" s="1"/>
      <c r="O65" s="1">
        <f t="shared" si="4"/>
        <v>0</v>
      </c>
      <c r="P65" s="5"/>
      <c r="Q65" s="5"/>
      <c r="R65" s="1"/>
      <c r="S65" s="1" t="e">
        <f t="shared" si="5"/>
        <v>#DIV/0!</v>
      </c>
      <c r="T65" s="1" t="e">
        <f t="shared" si="6"/>
        <v>#DIV/0!</v>
      </c>
      <c r="U65" s="1">
        <v>0</v>
      </c>
      <c r="V65" s="1">
        <v>0</v>
      </c>
      <c r="W65" s="1">
        <v>0.4</v>
      </c>
      <c r="X65" s="1">
        <v>0.4</v>
      </c>
      <c r="Y65" s="1">
        <v>0.6</v>
      </c>
      <c r="Z65" s="1">
        <v>0.6</v>
      </c>
      <c r="AA65" s="1">
        <v>1.2</v>
      </c>
      <c r="AB65" s="1">
        <v>1.2</v>
      </c>
      <c r="AC65" s="1">
        <v>1</v>
      </c>
      <c r="AD65" s="14" t="s">
        <v>143</v>
      </c>
      <c r="AE65" s="1">
        <f>G65*P65</f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106</v>
      </c>
      <c r="B66" s="15" t="s">
        <v>43</v>
      </c>
      <c r="C66" s="15"/>
      <c r="D66" s="15"/>
      <c r="E66" s="15"/>
      <c r="F66" s="15"/>
      <c r="G66" s="16">
        <v>0</v>
      </c>
      <c r="H66" s="15">
        <v>50</v>
      </c>
      <c r="I66" s="15" t="s">
        <v>36</v>
      </c>
      <c r="J66" s="15"/>
      <c r="K66" s="15">
        <f t="shared" si="13"/>
        <v>0</v>
      </c>
      <c r="L66" s="15"/>
      <c r="M66" s="15"/>
      <c r="N66" s="15"/>
      <c r="O66" s="15">
        <f t="shared" si="4"/>
        <v>0</v>
      </c>
      <c r="P66" s="17"/>
      <c r="Q66" s="17"/>
      <c r="R66" s="15"/>
      <c r="S66" s="15" t="e">
        <f t="shared" si="5"/>
        <v>#DIV/0!</v>
      </c>
      <c r="T66" s="15" t="e">
        <f t="shared" si="6"/>
        <v>#DIV/0!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 t="s">
        <v>68</v>
      </c>
      <c r="AE66" s="15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107</v>
      </c>
      <c r="B67" s="15" t="s">
        <v>43</v>
      </c>
      <c r="C67" s="15"/>
      <c r="D67" s="15"/>
      <c r="E67" s="15"/>
      <c r="F67" s="15"/>
      <c r="G67" s="16">
        <v>0</v>
      </c>
      <c r="H67" s="15">
        <v>50</v>
      </c>
      <c r="I67" s="15" t="s">
        <v>36</v>
      </c>
      <c r="J67" s="15"/>
      <c r="K67" s="15">
        <f t="shared" si="13"/>
        <v>0</v>
      </c>
      <c r="L67" s="15"/>
      <c r="M67" s="15"/>
      <c r="N67" s="15"/>
      <c r="O67" s="15">
        <f t="shared" si="4"/>
        <v>0</v>
      </c>
      <c r="P67" s="17"/>
      <c r="Q67" s="17"/>
      <c r="R67" s="15"/>
      <c r="S67" s="15" t="e">
        <f t="shared" si="5"/>
        <v>#DIV/0!</v>
      </c>
      <c r="T67" s="15" t="e">
        <f t="shared" si="6"/>
        <v>#DIV/0!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 t="s">
        <v>68</v>
      </c>
      <c r="AE67" s="15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108</v>
      </c>
      <c r="B68" s="15" t="s">
        <v>43</v>
      </c>
      <c r="C68" s="15"/>
      <c r="D68" s="15"/>
      <c r="E68" s="15"/>
      <c r="F68" s="15"/>
      <c r="G68" s="16">
        <v>0</v>
      </c>
      <c r="H68" s="15">
        <v>30</v>
      </c>
      <c r="I68" s="15" t="s">
        <v>36</v>
      </c>
      <c r="J68" s="15"/>
      <c r="K68" s="15">
        <f t="shared" si="13"/>
        <v>0</v>
      </c>
      <c r="L68" s="15"/>
      <c r="M68" s="15"/>
      <c r="N68" s="15"/>
      <c r="O68" s="15">
        <f t="shared" si="4"/>
        <v>0</v>
      </c>
      <c r="P68" s="17"/>
      <c r="Q68" s="17"/>
      <c r="R68" s="15"/>
      <c r="S68" s="15" t="e">
        <f t="shared" si="5"/>
        <v>#DIV/0!</v>
      </c>
      <c r="T68" s="15" t="e">
        <f t="shared" si="6"/>
        <v>#DIV/0!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 t="s">
        <v>68</v>
      </c>
      <c r="AE68" s="15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43</v>
      </c>
      <c r="C69" s="1">
        <v>10</v>
      </c>
      <c r="D69" s="1"/>
      <c r="E69" s="1">
        <v>1</v>
      </c>
      <c r="F69" s="1">
        <v>9</v>
      </c>
      <c r="G69" s="7">
        <v>0.6</v>
      </c>
      <c r="H69" s="1">
        <v>55</v>
      </c>
      <c r="I69" s="1" t="s">
        <v>36</v>
      </c>
      <c r="J69" s="1">
        <v>1</v>
      </c>
      <c r="K69" s="1">
        <f t="shared" ref="K69:K96" si="19">E69-J69</f>
        <v>0</v>
      </c>
      <c r="L69" s="1"/>
      <c r="M69" s="1"/>
      <c r="N69" s="1"/>
      <c r="O69" s="1">
        <f t="shared" si="4"/>
        <v>0.2</v>
      </c>
      <c r="P69" s="5"/>
      <c r="Q69" s="5"/>
      <c r="R69" s="1"/>
      <c r="S69" s="1">
        <f t="shared" si="5"/>
        <v>45</v>
      </c>
      <c r="T69" s="1">
        <f t="shared" si="6"/>
        <v>45</v>
      </c>
      <c r="U69" s="1">
        <v>0.2</v>
      </c>
      <c r="V69" s="1">
        <v>0.2</v>
      </c>
      <c r="W69" s="1">
        <v>0.4</v>
      </c>
      <c r="X69" s="1">
        <v>0.4</v>
      </c>
      <c r="Y69" s="1">
        <v>0.8</v>
      </c>
      <c r="Z69" s="1">
        <v>0.8</v>
      </c>
      <c r="AA69" s="1">
        <v>0.8</v>
      </c>
      <c r="AB69" s="1">
        <v>0.8</v>
      </c>
      <c r="AC69" s="1">
        <v>0.2</v>
      </c>
      <c r="AD69" s="14" t="s">
        <v>144</v>
      </c>
      <c r="AE69" s="1">
        <f>G69*P69</f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110</v>
      </c>
      <c r="B70" s="15" t="s">
        <v>43</v>
      </c>
      <c r="C70" s="15"/>
      <c r="D70" s="15"/>
      <c r="E70" s="15"/>
      <c r="F70" s="15"/>
      <c r="G70" s="16">
        <v>0</v>
      </c>
      <c r="H70" s="15">
        <v>40</v>
      </c>
      <c r="I70" s="15" t="s">
        <v>36</v>
      </c>
      <c r="J70" s="15"/>
      <c r="K70" s="15">
        <f t="shared" si="19"/>
        <v>0</v>
      </c>
      <c r="L70" s="15"/>
      <c r="M70" s="15"/>
      <c r="N70" s="15"/>
      <c r="O70" s="15">
        <f t="shared" ref="O70:O96" si="20">E70/5</f>
        <v>0</v>
      </c>
      <c r="P70" s="17"/>
      <c r="Q70" s="17"/>
      <c r="R70" s="15"/>
      <c r="S70" s="15" t="e">
        <f t="shared" ref="S70:S96" si="21">(F70+N70+P70)/O70</f>
        <v>#DIV/0!</v>
      </c>
      <c r="T70" s="15" t="e">
        <f t="shared" ref="T70:T96" si="22">(F70+N70)/O70</f>
        <v>#DIV/0!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 t="s">
        <v>68</v>
      </c>
      <c r="AE70" s="15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43</v>
      </c>
      <c r="C71" s="1">
        <v>18</v>
      </c>
      <c r="D71" s="1">
        <v>30</v>
      </c>
      <c r="E71" s="1">
        <v>23</v>
      </c>
      <c r="F71" s="1">
        <v>23</v>
      </c>
      <c r="G71" s="7">
        <v>0.4</v>
      </c>
      <c r="H71" s="1">
        <v>50</v>
      </c>
      <c r="I71" s="1" t="s">
        <v>36</v>
      </c>
      <c r="J71" s="1">
        <v>23</v>
      </c>
      <c r="K71" s="1">
        <f t="shared" si="19"/>
        <v>0</v>
      </c>
      <c r="L71" s="1"/>
      <c r="M71" s="1"/>
      <c r="N71" s="1">
        <v>7.600000000000005</v>
      </c>
      <c r="O71" s="1">
        <f t="shared" si="20"/>
        <v>4.5999999999999996</v>
      </c>
      <c r="P71" s="5">
        <f t="shared" ref="P71" si="23">13*O71-N71-F71</f>
        <v>29.199999999999989</v>
      </c>
      <c r="Q71" s="5"/>
      <c r="R71" s="1"/>
      <c r="S71" s="1">
        <f t="shared" si="21"/>
        <v>13</v>
      </c>
      <c r="T71" s="1">
        <f t="shared" si="22"/>
        <v>6.6521739130434803</v>
      </c>
      <c r="U71" s="1">
        <v>4.4000000000000004</v>
      </c>
      <c r="V71" s="1">
        <v>4.2</v>
      </c>
      <c r="W71" s="1">
        <v>3.6</v>
      </c>
      <c r="X71" s="1">
        <v>3.4</v>
      </c>
      <c r="Y71" s="1">
        <v>4.2</v>
      </c>
      <c r="Z71" s="1">
        <v>4.4000000000000004</v>
      </c>
      <c r="AA71" s="1">
        <v>5</v>
      </c>
      <c r="AB71" s="1">
        <v>5.2</v>
      </c>
      <c r="AC71" s="1">
        <v>0.8</v>
      </c>
      <c r="AD71" s="1"/>
      <c r="AE71" s="1">
        <f>G71*P71</f>
        <v>11.679999999999996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112</v>
      </c>
      <c r="B72" s="1" t="s">
        <v>43</v>
      </c>
      <c r="C72" s="1"/>
      <c r="D72" s="1">
        <v>48</v>
      </c>
      <c r="E72" s="1">
        <v>3</v>
      </c>
      <c r="F72" s="1">
        <v>45</v>
      </c>
      <c r="G72" s="7">
        <v>0.11</v>
      </c>
      <c r="H72" s="1">
        <v>150</v>
      </c>
      <c r="I72" s="1" t="s">
        <v>36</v>
      </c>
      <c r="J72" s="1">
        <v>3</v>
      </c>
      <c r="K72" s="1">
        <f t="shared" si="19"/>
        <v>0</v>
      </c>
      <c r="L72" s="1"/>
      <c r="M72" s="1"/>
      <c r="N72" s="1"/>
      <c r="O72" s="1">
        <f t="shared" si="20"/>
        <v>0.6</v>
      </c>
      <c r="P72" s="5"/>
      <c r="Q72" s="5"/>
      <c r="R72" s="1"/>
      <c r="S72" s="1">
        <f t="shared" si="21"/>
        <v>75</v>
      </c>
      <c r="T72" s="1">
        <f t="shared" si="22"/>
        <v>75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 t="s">
        <v>133</v>
      </c>
      <c r="AE72" s="1">
        <f>G72*P72</f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43</v>
      </c>
      <c r="C73" s="1"/>
      <c r="D73" s="1">
        <v>20</v>
      </c>
      <c r="E73" s="1">
        <v>9</v>
      </c>
      <c r="F73" s="1">
        <v>11</v>
      </c>
      <c r="G73" s="7">
        <v>0.06</v>
      </c>
      <c r="H73" s="1">
        <v>60</v>
      </c>
      <c r="I73" s="1" t="s">
        <v>36</v>
      </c>
      <c r="J73" s="1">
        <v>9</v>
      </c>
      <c r="K73" s="1">
        <f t="shared" si="19"/>
        <v>0</v>
      </c>
      <c r="L73" s="1"/>
      <c r="M73" s="1"/>
      <c r="N73" s="1"/>
      <c r="O73" s="1">
        <f t="shared" si="20"/>
        <v>1.8</v>
      </c>
      <c r="P73" s="5">
        <f t="shared" ref="P73" si="24">14*O73-N73-F73</f>
        <v>14.2</v>
      </c>
      <c r="Q73" s="5"/>
      <c r="R73" s="1"/>
      <c r="S73" s="1">
        <f t="shared" si="21"/>
        <v>14</v>
      </c>
      <c r="T73" s="1">
        <f t="shared" si="22"/>
        <v>6.1111111111111107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0.6</v>
      </c>
      <c r="AA73" s="1">
        <v>8</v>
      </c>
      <c r="AB73" s="1">
        <v>7.4</v>
      </c>
      <c r="AC73" s="1">
        <v>0</v>
      </c>
      <c r="AD73" s="1" t="s">
        <v>114</v>
      </c>
      <c r="AE73" s="1">
        <f>G73*P73</f>
        <v>0.85199999999999998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115</v>
      </c>
      <c r="B74" s="1" t="s">
        <v>43</v>
      </c>
      <c r="C74" s="1">
        <v>9</v>
      </c>
      <c r="D74" s="1">
        <v>20</v>
      </c>
      <c r="E74" s="1">
        <v>3</v>
      </c>
      <c r="F74" s="1">
        <v>25</v>
      </c>
      <c r="G74" s="7">
        <v>0.15</v>
      </c>
      <c r="H74" s="1">
        <v>60</v>
      </c>
      <c r="I74" s="1" t="s">
        <v>36</v>
      </c>
      <c r="J74" s="1">
        <v>4</v>
      </c>
      <c r="K74" s="1">
        <f t="shared" si="19"/>
        <v>-1</v>
      </c>
      <c r="L74" s="1"/>
      <c r="M74" s="1"/>
      <c r="N74" s="1"/>
      <c r="O74" s="1">
        <f t="shared" si="20"/>
        <v>0.6</v>
      </c>
      <c r="P74" s="5"/>
      <c r="Q74" s="5"/>
      <c r="R74" s="1"/>
      <c r="S74" s="1">
        <f t="shared" si="21"/>
        <v>41.666666666666671</v>
      </c>
      <c r="T74" s="1">
        <f t="shared" si="22"/>
        <v>41.666666666666671</v>
      </c>
      <c r="U74" s="1">
        <v>0.4</v>
      </c>
      <c r="V74" s="1">
        <v>0.4</v>
      </c>
      <c r="W74" s="1">
        <v>0.6</v>
      </c>
      <c r="X74" s="1">
        <v>0.6</v>
      </c>
      <c r="Y74" s="1">
        <v>1.2</v>
      </c>
      <c r="Z74" s="1">
        <v>1.6</v>
      </c>
      <c r="AA74" s="1">
        <v>8</v>
      </c>
      <c r="AB74" s="1">
        <v>7.6</v>
      </c>
      <c r="AC74" s="1">
        <v>0.2</v>
      </c>
      <c r="AD74" s="22" t="s">
        <v>38</v>
      </c>
      <c r="AE74" s="1">
        <f>G74*P74</f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116</v>
      </c>
      <c r="B75" s="15" t="s">
        <v>43</v>
      </c>
      <c r="C75" s="15"/>
      <c r="D75" s="15"/>
      <c r="E75" s="15"/>
      <c r="F75" s="15"/>
      <c r="G75" s="16">
        <v>0</v>
      </c>
      <c r="H75" s="15">
        <v>55</v>
      </c>
      <c r="I75" s="15" t="s">
        <v>36</v>
      </c>
      <c r="J75" s="15"/>
      <c r="K75" s="15">
        <f t="shared" si="19"/>
        <v>0</v>
      </c>
      <c r="L75" s="15"/>
      <c r="M75" s="15"/>
      <c r="N75" s="15"/>
      <c r="O75" s="15">
        <f t="shared" si="20"/>
        <v>0</v>
      </c>
      <c r="P75" s="17"/>
      <c r="Q75" s="17"/>
      <c r="R75" s="15"/>
      <c r="S75" s="15" t="e">
        <f t="shared" si="21"/>
        <v>#DIV/0!</v>
      </c>
      <c r="T75" s="15" t="e">
        <f t="shared" si="22"/>
        <v>#DIV/0!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0.4</v>
      </c>
      <c r="AB75" s="15">
        <v>0.2</v>
      </c>
      <c r="AC75" s="15">
        <v>-0.2</v>
      </c>
      <c r="AD75" s="15" t="s">
        <v>68</v>
      </c>
      <c r="AE75" s="15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117</v>
      </c>
      <c r="B76" s="1" t="s">
        <v>35</v>
      </c>
      <c r="C76" s="1">
        <v>11.7</v>
      </c>
      <c r="D76" s="1"/>
      <c r="E76" s="1"/>
      <c r="F76" s="1">
        <v>11.7</v>
      </c>
      <c r="G76" s="7">
        <v>1</v>
      </c>
      <c r="H76" s="1">
        <v>55</v>
      </c>
      <c r="I76" s="1" t="s">
        <v>36</v>
      </c>
      <c r="J76" s="1"/>
      <c r="K76" s="1">
        <f t="shared" si="19"/>
        <v>0</v>
      </c>
      <c r="L76" s="1"/>
      <c r="M76" s="1"/>
      <c r="N76" s="1"/>
      <c r="O76" s="1">
        <f t="shared" si="20"/>
        <v>0</v>
      </c>
      <c r="P76" s="5"/>
      <c r="Q76" s="5"/>
      <c r="R76" s="1"/>
      <c r="S76" s="1" t="e">
        <f t="shared" si="21"/>
        <v>#DIV/0!</v>
      </c>
      <c r="T76" s="1" t="e">
        <f t="shared" si="22"/>
        <v>#DIV/0!</v>
      </c>
      <c r="U76" s="1">
        <v>0.26800000000000002</v>
      </c>
      <c r="V76" s="1">
        <v>0.26800000000000002</v>
      </c>
      <c r="W76" s="1">
        <v>0.26700000000000002</v>
      </c>
      <c r="X76" s="1">
        <v>0.26700000000000002</v>
      </c>
      <c r="Y76" s="1">
        <v>0.25879999999999997</v>
      </c>
      <c r="Z76" s="1">
        <v>0.25879999999999997</v>
      </c>
      <c r="AA76" s="1">
        <v>2.9140000000000001</v>
      </c>
      <c r="AB76" s="1">
        <v>3.7168000000000001</v>
      </c>
      <c r="AC76" s="1">
        <v>1.6232</v>
      </c>
      <c r="AD76" s="14" t="s">
        <v>145</v>
      </c>
      <c r="AE76" s="1">
        <f>G76*P76</f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118</v>
      </c>
      <c r="B77" s="11" t="s">
        <v>43</v>
      </c>
      <c r="C77" s="11">
        <v>13</v>
      </c>
      <c r="D77" s="11"/>
      <c r="E77" s="11"/>
      <c r="F77" s="11">
        <v>13</v>
      </c>
      <c r="G77" s="12">
        <v>0</v>
      </c>
      <c r="H77" s="11">
        <v>55</v>
      </c>
      <c r="I77" s="11" t="s">
        <v>58</v>
      </c>
      <c r="J77" s="11">
        <v>1</v>
      </c>
      <c r="K77" s="11">
        <f t="shared" si="19"/>
        <v>-1</v>
      </c>
      <c r="L77" s="11"/>
      <c r="M77" s="11"/>
      <c r="N77" s="11"/>
      <c r="O77" s="11">
        <f t="shared" si="20"/>
        <v>0</v>
      </c>
      <c r="P77" s="13"/>
      <c r="Q77" s="13"/>
      <c r="R77" s="11"/>
      <c r="S77" s="11" t="e">
        <f t="shared" si="21"/>
        <v>#DIV/0!</v>
      </c>
      <c r="T77" s="11" t="e">
        <f t="shared" si="22"/>
        <v>#DIV/0!</v>
      </c>
      <c r="U77" s="11">
        <v>0.2</v>
      </c>
      <c r="V77" s="11">
        <v>0.2</v>
      </c>
      <c r="W77" s="11">
        <v>0.2</v>
      </c>
      <c r="X77" s="11">
        <v>0.4</v>
      </c>
      <c r="Y77" s="11">
        <v>0.2</v>
      </c>
      <c r="Z77" s="11">
        <v>0.2</v>
      </c>
      <c r="AA77" s="11">
        <v>0.4</v>
      </c>
      <c r="AB77" s="11">
        <v>0.4</v>
      </c>
      <c r="AC77" s="11">
        <v>0</v>
      </c>
      <c r="AD77" s="14" t="s">
        <v>140</v>
      </c>
      <c r="AE77" s="1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5" t="s">
        <v>119</v>
      </c>
      <c r="B78" s="15" t="s">
        <v>35</v>
      </c>
      <c r="C78" s="15"/>
      <c r="D78" s="15"/>
      <c r="E78" s="15"/>
      <c r="F78" s="15"/>
      <c r="G78" s="16">
        <v>0</v>
      </c>
      <c r="H78" s="15">
        <v>50</v>
      </c>
      <c r="I78" s="15" t="s">
        <v>36</v>
      </c>
      <c r="J78" s="15"/>
      <c r="K78" s="15">
        <f t="shared" si="19"/>
        <v>0</v>
      </c>
      <c r="L78" s="15"/>
      <c r="M78" s="15"/>
      <c r="N78" s="15"/>
      <c r="O78" s="15">
        <f t="shared" si="20"/>
        <v>0</v>
      </c>
      <c r="P78" s="17"/>
      <c r="Q78" s="17"/>
      <c r="R78" s="15"/>
      <c r="S78" s="15" t="e">
        <f t="shared" si="21"/>
        <v>#DIV/0!</v>
      </c>
      <c r="T78" s="15" t="e">
        <f t="shared" si="22"/>
        <v>#DIV/0!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 t="s">
        <v>68</v>
      </c>
      <c r="AE78" s="15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43</v>
      </c>
      <c r="C79" s="1">
        <v>146</v>
      </c>
      <c r="D79" s="1"/>
      <c r="E79" s="1">
        <v>13</v>
      </c>
      <c r="F79" s="1">
        <v>115</v>
      </c>
      <c r="G79" s="7">
        <v>0.2</v>
      </c>
      <c r="H79" s="1">
        <v>40</v>
      </c>
      <c r="I79" s="1" t="s">
        <v>36</v>
      </c>
      <c r="J79" s="1">
        <v>23</v>
      </c>
      <c r="K79" s="1">
        <f t="shared" si="19"/>
        <v>-10</v>
      </c>
      <c r="L79" s="1"/>
      <c r="M79" s="1"/>
      <c r="N79" s="1"/>
      <c r="O79" s="1">
        <f t="shared" si="20"/>
        <v>2.6</v>
      </c>
      <c r="P79" s="5"/>
      <c r="Q79" s="5"/>
      <c r="R79" s="1"/>
      <c r="S79" s="1">
        <f t="shared" si="21"/>
        <v>44.230769230769226</v>
      </c>
      <c r="T79" s="1">
        <f t="shared" si="22"/>
        <v>44.230769230769226</v>
      </c>
      <c r="U79" s="1">
        <v>3.2</v>
      </c>
      <c r="V79" s="1">
        <v>2.8</v>
      </c>
      <c r="W79" s="1">
        <v>3.4</v>
      </c>
      <c r="X79" s="1">
        <v>2.6</v>
      </c>
      <c r="Y79" s="1">
        <v>3.4</v>
      </c>
      <c r="Z79" s="1">
        <v>5.2</v>
      </c>
      <c r="AA79" s="1">
        <v>17.8</v>
      </c>
      <c r="AB79" s="1">
        <v>17</v>
      </c>
      <c r="AC79" s="1">
        <v>9.1999999999999993</v>
      </c>
      <c r="AD79" s="22" t="s">
        <v>38</v>
      </c>
      <c r="AE79" s="1">
        <f t="shared" ref="AE79:AE87" si="25">G79*P79</f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43</v>
      </c>
      <c r="C80" s="1">
        <v>68</v>
      </c>
      <c r="D80" s="1">
        <v>60</v>
      </c>
      <c r="E80" s="1">
        <v>28</v>
      </c>
      <c r="F80" s="1">
        <v>78</v>
      </c>
      <c r="G80" s="7">
        <v>0.2</v>
      </c>
      <c r="H80" s="1">
        <v>35</v>
      </c>
      <c r="I80" s="1" t="s">
        <v>36</v>
      </c>
      <c r="J80" s="1">
        <v>34</v>
      </c>
      <c r="K80" s="1">
        <f t="shared" si="19"/>
        <v>-6</v>
      </c>
      <c r="L80" s="1"/>
      <c r="M80" s="1"/>
      <c r="N80" s="1">
        <v>29.599999999999991</v>
      </c>
      <c r="O80" s="1">
        <f t="shared" si="20"/>
        <v>5.6</v>
      </c>
      <c r="P80" s="5"/>
      <c r="Q80" s="5"/>
      <c r="R80" s="1"/>
      <c r="S80" s="1">
        <f t="shared" si="21"/>
        <v>19.214285714285715</v>
      </c>
      <c r="T80" s="1">
        <f t="shared" si="22"/>
        <v>19.214285714285715</v>
      </c>
      <c r="U80" s="1">
        <v>12.6</v>
      </c>
      <c r="V80" s="1">
        <v>12.4</v>
      </c>
      <c r="W80" s="1">
        <v>10</v>
      </c>
      <c r="X80" s="1">
        <v>12</v>
      </c>
      <c r="Y80" s="1">
        <v>10.6</v>
      </c>
      <c r="Z80" s="1">
        <v>8.6</v>
      </c>
      <c r="AA80" s="1">
        <v>20.8</v>
      </c>
      <c r="AB80" s="1">
        <v>23.4</v>
      </c>
      <c r="AC80" s="1">
        <v>16.2</v>
      </c>
      <c r="AD80" s="14" t="s">
        <v>60</v>
      </c>
      <c r="AE80" s="1">
        <f t="shared" si="25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35</v>
      </c>
      <c r="C81" s="1">
        <v>122.352</v>
      </c>
      <c r="D81" s="1">
        <v>50.4</v>
      </c>
      <c r="E81" s="1">
        <v>94.945999999999998</v>
      </c>
      <c r="F81" s="1">
        <v>69.207999999999998</v>
      </c>
      <c r="G81" s="7">
        <v>1</v>
      </c>
      <c r="H81" s="1">
        <v>60</v>
      </c>
      <c r="I81" s="1" t="s">
        <v>36</v>
      </c>
      <c r="J81" s="1">
        <v>95.5</v>
      </c>
      <c r="K81" s="1">
        <f t="shared" si="19"/>
        <v>-0.55400000000000205</v>
      </c>
      <c r="L81" s="1"/>
      <c r="M81" s="1"/>
      <c r="N81" s="1">
        <v>84.045599999999979</v>
      </c>
      <c r="O81" s="1">
        <f t="shared" si="20"/>
        <v>18.9892</v>
      </c>
      <c r="P81" s="5">
        <f t="shared" ref="P81:P86" si="26">14*O81-N81-F81</f>
        <v>112.59520000000001</v>
      </c>
      <c r="Q81" s="5"/>
      <c r="R81" s="1"/>
      <c r="S81" s="1">
        <f t="shared" si="21"/>
        <v>13.999999999999998</v>
      </c>
      <c r="T81" s="1">
        <f t="shared" si="22"/>
        <v>8.0705664272323201</v>
      </c>
      <c r="U81" s="1">
        <v>20.765599999999999</v>
      </c>
      <c r="V81" s="1">
        <v>16.793399999999998</v>
      </c>
      <c r="W81" s="1">
        <v>19.882999999999999</v>
      </c>
      <c r="X81" s="1">
        <v>20.040199999999999</v>
      </c>
      <c r="Y81" s="1">
        <v>16.491800000000001</v>
      </c>
      <c r="Z81" s="1">
        <v>17.508400000000002</v>
      </c>
      <c r="AA81" s="1">
        <v>26.122199999999999</v>
      </c>
      <c r="AB81" s="1">
        <v>32.157600000000002</v>
      </c>
      <c r="AC81" s="1">
        <v>28.438800000000001</v>
      </c>
      <c r="AD81" s="1"/>
      <c r="AE81" s="1">
        <f t="shared" si="25"/>
        <v>112.59520000000001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123</v>
      </c>
      <c r="B82" s="1" t="s">
        <v>35</v>
      </c>
      <c r="C82" s="1">
        <v>1356.259</v>
      </c>
      <c r="D82" s="1">
        <v>403.21499999999997</v>
      </c>
      <c r="E82" s="1">
        <v>904.72199999999998</v>
      </c>
      <c r="F82" s="1">
        <v>750.99400000000003</v>
      </c>
      <c r="G82" s="7">
        <v>1</v>
      </c>
      <c r="H82" s="1">
        <v>60</v>
      </c>
      <c r="I82" s="1" t="s">
        <v>36</v>
      </c>
      <c r="J82" s="1">
        <v>875.1</v>
      </c>
      <c r="K82" s="1">
        <f t="shared" si="19"/>
        <v>29.621999999999957</v>
      </c>
      <c r="L82" s="1"/>
      <c r="M82" s="1"/>
      <c r="N82" s="1">
        <v>134.48927999999981</v>
      </c>
      <c r="O82" s="1">
        <f t="shared" si="20"/>
        <v>180.9444</v>
      </c>
      <c r="P82" s="5">
        <f t="shared" si="26"/>
        <v>1647.7383199999999</v>
      </c>
      <c r="Q82" s="5"/>
      <c r="R82" s="1"/>
      <c r="S82" s="1">
        <f t="shared" si="21"/>
        <v>13.999999999999998</v>
      </c>
      <c r="T82" s="1">
        <f t="shared" si="22"/>
        <v>4.8936760684497544</v>
      </c>
      <c r="U82" s="1">
        <v>157.33019999999999</v>
      </c>
      <c r="V82" s="1">
        <v>153.02780000000001</v>
      </c>
      <c r="W82" s="1">
        <v>156.6028</v>
      </c>
      <c r="X82" s="1">
        <v>157.0274</v>
      </c>
      <c r="Y82" s="1">
        <v>174.5446</v>
      </c>
      <c r="Z82" s="1">
        <v>165.88159999999999</v>
      </c>
      <c r="AA82" s="1">
        <v>162.78319999999999</v>
      </c>
      <c r="AB82" s="1">
        <v>189.155</v>
      </c>
      <c r="AC82" s="1">
        <v>198.38759999999999</v>
      </c>
      <c r="AD82" s="1"/>
      <c r="AE82" s="1">
        <f t="shared" si="25"/>
        <v>1647.7383199999999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124</v>
      </c>
      <c r="B83" s="1" t="s">
        <v>35</v>
      </c>
      <c r="C83" s="1">
        <v>876.798</v>
      </c>
      <c r="D83" s="1">
        <v>1038.6600000000001</v>
      </c>
      <c r="E83" s="1">
        <v>783.92600000000004</v>
      </c>
      <c r="F83" s="1">
        <v>1026.114</v>
      </c>
      <c r="G83" s="7">
        <v>1</v>
      </c>
      <c r="H83" s="1">
        <v>60</v>
      </c>
      <c r="I83" s="1" t="s">
        <v>36</v>
      </c>
      <c r="J83" s="1">
        <v>752.5</v>
      </c>
      <c r="K83" s="1">
        <f t="shared" si="19"/>
        <v>31.426000000000045</v>
      </c>
      <c r="L83" s="1"/>
      <c r="M83" s="1"/>
      <c r="N83" s="1">
        <v>625.42872000000011</v>
      </c>
      <c r="O83" s="1">
        <f t="shared" si="20"/>
        <v>156.7852</v>
      </c>
      <c r="P83" s="5">
        <f t="shared" si="26"/>
        <v>543.45007999999984</v>
      </c>
      <c r="Q83" s="5"/>
      <c r="R83" s="1"/>
      <c r="S83" s="1">
        <f t="shared" si="21"/>
        <v>14</v>
      </c>
      <c r="T83" s="1">
        <f t="shared" si="22"/>
        <v>10.533792220184049</v>
      </c>
      <c r="U83" s="1">
        <v>166.20500000000001</v>
      </c>
      <c r="V83" s="1">
        <v>144.83779999999999</v>
      </c>
      <c r="W83" s="1">
        <v>150.7818</v>
      </c>
      <c r="X83" s="1">
        <v>156.45359999999999</v>
      </c>
      <c r="Y83" s="1">
        <v>151.72040000000001</v>
      </c>
      <c r="Z83" s="1">
        <v>144.5624</v>
      </c>
      <c r="AA83" s="1">
        <v>155.02260000000001</v>
      </c>
      <c r="AB83" s="1">
        <v>202.77879999999999</v>
      </c>
      <c r="AC83" s="1">
        <v>222.5258</v>
      </c>
      <c r="AD83" s="1"/>
      <c r="AE83" s="1">
        <f t="shared" si="25"/>
        <v>543.45007999999984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125</v>
      </c>
      <c r="B84" s="1" t="s">
        <v>35</v>
      </c>
      <c r="C84" s="1">
        <v>1464.0940000000001</v>
      </c>
      <c r="D84" s="1">
        <v>2406.3040000000001</v>
      </c>
      <c r="E84" s="1">
        <v>1589.924</v>
      </c>
      <c r="F84" s="1">
        <v>2073.152</v>
      </c>
      <c r="G84" s="7">
        <v>1</v>
      </c>
      <c r="H84" s="1">
        <v>60</v>
      </c>
      <c r="I84" s="1" t="s">
        <v>36</v>
      </c>
      <c r="J84" s="1">
        <v>1525.1</v>
      </c>
      <c r="K84" s="1">
        <f t="shared" si="19"/>
        <v>64.824000000000069</v>
      </c>
      <c r="L84" s="1"/>
      <c r="M84" s="1"/>
      <c r="N84" s="1">
        <v>764.01740000000063</v>
      </c>
      <c r="O84" s="1">
        <f t="shared" si="20"/>
        <v>317.98480000000001</v>
      </c>
      <c r="P84" s="5">
        <f t="shared" si="26"/>
        <v>1614.6177999999991</v>
      </c>
      <c r="Q84" s="5"/>
      <c r="R84" s="1"/>
      <c r="S84" s="1">
        <f t="shared" si="21"/>
        <v>13.999999999999998</v>
      </c>
      <c r="T84" s="1">
        <f t="shared" si="22"/>
        <v>8.9223428289654123</v>
      </c>
      <c r="U84" s="1">
        <v>308.68279999999999</v>
      </c>
      <c r="V84" s="1">
        <v>294.90019999999998</v>
      </c>
      <c r="W84" s="1">
        <v>281.10199999999998</v>
      </c>
      <c r="X84" s="1">
        <v>287.79559999999998</v>
      </c>
      <c r="Y84" s="1">
        <v>237.76679999999999</v>
      </c>
      <c r="Z84" s="1">
        <v>219.14779999999999</v>
      </c>
      <c r="AA84" s="1">
        <v>196.30459999999999</v>
      </c>
      <c r="AB84" s="1">
        <v>249.70480000000001</v>
      </c>
      <c r="AC84" s="1">
        <v>230.86779999999999</v>
      </c>
      <c r="AD84" s="20" t="s">
        <v>52</v>
      </c>
      <c r="AE84" s="1">
        <f t="shared" si="25"/>
        <v>1614.6177999999991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126</v>
      </c>
      <c r="B85" s="1" t="s">
        <v>35</v>
      </c>
      <c r="C85" s="1">
        <v>55.518999999999998</v>
      </c>
      <c r="D85" s="1"/>
      <c r="E85" s="1">
        <v>16.626000000000001</v>
      </c>
      <c r="F85" s="1">
        <v>34.378999999999998</v>
      </c>
      <c r="G85" s="7">
        <v>1</v>
      </c>
      <c r="H85" s="1">
        <v>55</v>
      </c>
      <c r="I85" s="1" t="s">
        <v>36</v>
      </c>
      <c r="J85" s="1">
        <v>17.3</v>
      </c>
      <c r="K85" s="1">
        <f t="shared" si="19"/>
        <v>-0.67399999999999949</v>
      </c>
      <c r="L85" s="1"/>
      <c r="M85" s="1"/>
      <c r="N85" s="1"/>
      <c r="O85" s="1">
        <f t="shared" si="20"/>
        <v>3.3252000000000002</v>
      </c>
      <c r="P85" s="5">
        <f t="shared" si="26"/>
        <v>12.173800000000007</v>
      </c>
      <c r="Q85" s="5"/>
      <c r="R85" s="1"/>
      <c r="S85" s="1">
        <f t="shared" si="21"/>
        <v>14</v>
      </c>
      <c r="T85" s="1">
        <f t="shared" si="22"/>
        <v>10.338926981835678</v>
      </c>
      <c r="U85" s="1">
        <v>1.5948</v>
      </c>
      <c r="V85" s="1">
        <v>0.79800000000000004</v>
      </c>
      <c r="W85" s="1">
        <v>4.4804000000000004</v>
      </c>
      <c r="X85" s="1">
        <v>5.2767999999999997</v>
      </c>
      <c r="Y85" s="1">
        <v>2.6423999999999999</v>
      </c>
      <c r="Z85" s="1">
        <v>1.8460000000000001</v>
      </c>
      <c r="AA85" s="1">
        <v>3.2027999999999999</v>
      </c>
      <c r="AB85" s="1">
        <v>3.2027999999999999</v>
      </c>
      <c r="AC85" s="1">
        <v>5.1579999999999986</v>
      </c>
      <c r="AD85" s="14" t="s">
        <v>60</v>
      </c>
      <c r="AE85" s="1">
        <f t="shared" si="25"/>
        <v>12.173800000000007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127</v>
      </c>
      <c r="B86" s="1" t="s">
        <v>35</v>
      </c>
      <c r="C86" s="1">
        <v>48.761000000000003</v>
      </c>
      <c r="D86" s="1">
        <v>1.841</v>
      </c>
      <c r="E86" s="1">
        <v>24.445</v>
      </c>
      <c r="F86" s="1">
        <v>19.707000000000001</v>
      </c>
      <c r="G86" s="7">
        <v>1</v>
      </c>
      <c r="H86" s="1">
        <v>55</v>
      </c>
      <c r="I86" s="1" t="s">
        <v>36</v>
      </c>
      <c r="J86" s="1">
        <v>27.9</v>
      </c>
      <c r="K86" s="1">
        <f t="shared" si="19"/>
        <v>-3.4549999999999983</v>
      </c>
      <c r="L86" s="1"/>
      <c r="M86" s="1"/>
      <c r="N86" s="1"/>
      <c r="O86" s="1">
        <f t="shared" si="20"/>
        <v>4.8890000000000002</v>
      </c>
      <c r="P86" s="5">
        <f t="shared" si="26"/>
        <v>48.738999999999997</v>
      </c>
      <c r="Q86" s="5"/>
      <c r="R86" s="1"/>
      <c r="S86" s="1">
        <f t="shared" si="21"/>
        <v>13.999999999999998</v>
      </c>
      <c r="T86" s="1">
        <f t="shared" si="22"/>
        <v>4.0308856616895072</v>
      </c>
      <c r="U86" s="1">
        <v>3.9336000000000002</v>
      </c>
      <c r="V86" s="1">
        <v>3.1372</v>
      </c>
      <c r="W86" s="1">
        <v>1.6486000000000001</v>
      </c>
      <c r="X86" s="1">
        <v>3.0009999999999999</v>
      </c>
      <c r="Y86" s="1">
        <v>3.4176000000000002</v>
      </c>
      <c r="Z86" s="1">
        <v>2.5939999999999999</v>
      </c>
      <c r="AA86" s="1">
        <v>2.1341999999999999</v>
      </c>
      <c r="AB86" s="1">
        <v>1.8033999999999999</v>
      </c>
      <c r="AC86" s="1">
        <v>3.5733999999999999</v>
      </c>
      <c r="AD86" s="14" t="s">
        <v>60</v>
      </c>
      <c r="AE86" s="1">
        <f t="shared" si="25"/>
        <v>48.738999999999997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128</v>
      </c>
      <c r="B87" s="1" t="s">
        <v>35</v>
      </c>
      <c r="C87" s="1">
        <v>42.61</v>
      </c>
      <c r="D87" s="1"/>
      <c r="E87" s="1">
        <v>9.4359999999999999</v>
      </c>
      <c r="F87" s="1">
        <v>27.731999999999999</v>
      </c>
      <c r="G87" s="7">
        <v>1</v>
      </c>
      <c r="H87" s="1">
        <v>55</v>
      </c>
      <c r="I87" s="1" t="s">
        <v>36</v>
      </c>
      <c r="J87" s="1">
        <v>10.4</v>
      </c>
      <c r="K87" s="1">
        <f t="shared" si="19"/>
        <v>-0.96400000000000041</v>
      </c>
      <c r="L87" s="1"/>
      <c r="M87" s="1"/>
      <c r="N87" s="1"/>
      <c r="O87" s="1">
        <f t="shared" si="20"/>
        <v>1.8872</v>
      </c>
      <c r="P87" s="5"/>
      <c r="Q87" s="5"/>
      <c r="R87" s="1"/>
      <c r="S87" s="1">
        <f t="shared" si="21"/>
        <v>14.694785926239932</v>
      </c>
      <c r="T87" s="1">
        <f t="shared" si="22"/>
        <v>14.694785926239932</v>
      </c>
      <c r="U87" s="1">
        <v>1.8956</v>
      </c>
      <c r="V87" s="1">
        <v>1.0775999999999999</v>
      </c>
      <c r="W87" s="1">
        <v>0.54779999999999995</v>
      </c>
      <c r="X87" s="1">
        <v>1.9057999999999999</v>
      </c>
      <c r="Y87" s="1">
        <v>2.7147999999999999</v>
      </c>
      <c r="Z87" s="1">
        <v>1.8968</v>
      </c>
      <c r="AA87" s="1">
        <v>1.6279999999999999</v>
      </c>
      <c r="AB87" s="1">
        <v>1.0880000000000001</v>
      </c>
      <c r="AC87" s="1">
        <v>2.1402000000000001</v>
      </c>
      <c r="AD87" s="1"/>
      <c r="AE87" s="1">
        <f t="shared" si="25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129</v>
      </c>
      <c r="B88" s="15" t="s">
        <v>35</v>
      </c>
      <c r="C88" s="15"/>
      <c r="D88" s="15"/>
      <c r="E88" s="15"/>
      <c r="F88" s="15"/>
      <c r="G88" s="16">
        <v>0</v>
      </c>
      <c r="H88" s="15">
        <v>60</v>
      </c>
      <c r="I88" s="15" t="s">
        <v>36</v>
      </c>
      <c r="J88" s="15"/>
      <c r="K88" s="15">
        <f t="shared" si="19"/>
        <v>0</v>
      </c>
      <c r="L88" s="15"/>
      <c r="M88" s="15"/>
      <c r="N88" s="15"/>
      <c r="O88" s="15">
        <f t="shared" si="20"/>
        <v>0</v>
      </c>
      <c r="P88" s="17"/>
      <c r="Q88" s="17"/>
      <c r="R88" s="15"/>
      <c r="S88" s="15" t="e">
        <f t="shared" si="21"/>
        <v>#DIV/0!</v>
      </c>
      <c r="T88" s="15" t="e">
        <f t="shared" si="22"/>
        <v>#DIV/0!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 t="s">
        <v>68</v>
      </c>
      <c r="AE88" s="15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130</v>
      </c>
      <c r="B89" s="1" t="s">
        <v>43</v>
      </c>
      <c r="C89" s="1">
        <v>1</v>
      </c>
      <c r="D89" s="1">
        <v>36</v>
      </c>
      <c r="E89" s="1">
        <v>2</v>
      </c>
      <c r="F89" s="1">
        <v>32</v>
      </c>
      <c r="G89" s="7">
        <v>0.3</v>
      </c>
      <c r="H89" s="1">
        <v>40</v>
      </c>
      <c r="I89" s="1" t="s">
        <v>36</v>
      </c>
      <c r="J89" s="1">
        <v>9</v>
      </c>
      <c r="K89" s="1">
        <f t="shared" si="19"/>
        <v>-7</v>
      </c>
      <c r="L89" s="1"/>
      <c r="M89" s="1"/>
      <c r="N89" s="1">
        <v>7</v>
      </c>
      <c r="O89" s="1">
        <f t="shared" si="20"/>
        <v>0.4</v>
      </c>
      <c r="P89" s="5"/>
      <c r="Q89" s="5"/>
      <c r="R89" s="1"/>
      <c r="S89" s="1">
        <f t="shared" si="21"/>
        <v>97.5</v>
      </c>
      <c r="T89" s="1">
        <f t="shared" si="22"/>
        <v>97.5</v>
      </c>
      <c r="U89" s="1">
        <v>3.6</v>
      </c>
      <c r="V89" s="1">
        <v>4.2</v>
      </c>
      <c r="W89" s="1">
        <v>0</v>
      </c>
      <c r="X89" s="1">
        <v>-1.6</v>
      </c>
      <c r="Y89" s="1">
        <v>0</v>
      </c>
      <c r="Z89" s="1">
        <v>0.8</v>
      </c>
      <c r="AA89" s="1">
        <v>2.4</v>
      </c>
      <c r="AB89" s="1">
        <v>1.8</v>
      </c>
      <c r="AC89" s="1">
        <v>3.6</v>
      </c>
      <c r="AD89" s="1"/>
      <c r="AE89" s="1">
        <f t="shared" ref="AE89:AE96" si="27">G89*P89</f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43</v>
      </c>
      <c r="C90" s="1">
        <v>7</v>
      </c>
      <c r="D90" s="1">
        <v>36</v>
      </c>
      <c r="E90" s="1">
        <v>7</v>
      </c>
      <c r="F90" s="1">
        <v>31</v>
      </c>
      <c r="G90" s="7">
        <v>0.3</v>
      </c>
      <c r="H90" s="1">
        <v>40</v>
      </c>
      <c r="I90" s="1" t="s">
        <v>36</v>
      </c>
      <c r="J90" s="1">
        <v>12</v>
      </c>
      <c r="K90" s="1">
        <f t="shared" si="19"/>
        <v>-5</v>
      </c>
      <c r="L90" s="1"/>
      <c r="M90" s="1"/>
      <c r="N90" s="1"/>
      <c r="O90" s="1">
        <f t="shared" si="20"/>
        <v>1.4</v>
      </c>
      <c r="P90" s="5"/>
      <c r="Q90" s="5"/>
      <c r="R90" s="1"/>
      <c r="S90" s="1">
        <f t="shared" si="21"/>
        <v>22.142857142857146</v>
      </c>
      <c r="T90" s="1">
        <f t="shared" si="22"/>
        <v>22.142857142857146</v>
      </c>
      <c r="U90" s="1">
        <v>3.6</v>
      </c>
      <c r="V90" s="1">
        <v>4.2</v>
      </c>
      <c r="W90" s="1">
        <v>0.6</v>
      </c>
      <c r="X90" s="1">
        <v>-0.4</v>
      </c>
      <c r="Y90" s="1">
        <v>-0.4</v>
      </c>
      <c r="Z90" s="1">
        <v>0</v>
      </c>
      <c r="AA90" s="1">
        <v>2.2000000000000002</v>
      </c>
      <c r="AB90" s="1">
        <v>2.8</v>
      </c>
      <c r="AC90" s="1">
        <v>3.8</v>
      </c>
      <c r="AD90" s="1"/>
      <c r="AE90" s="1">
        <f t="shared" si="27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132</v>
      </c>
      <c r="B91" s="1" t="s">
        <v>43</v>
      </c>
      <c r="C91" s="1">
        <v>24</v>
      </c>
      <c r="D91" s="1">
        <v>84</v>
      </c>
      <c r="E91" s="1">
        <v>23</v>
      </c>
      <c r="F91" s="1">
        <v>74</v>
      </c>
      <c r="G91" s="7">
        <v>0.3</v>
      </c>
      <c r="H91" s="1">
        <v>40</v>
      </c>
      <c r="I91" s="1" t="s">
        <v>36</v>
      </c>
      <c r="J91" s="1">
        <v>32</v>
      </c>
      <c r="K91" s="1">
        <f t="shared" si="19"/>
        <v>-9</v>
      </c>
      <c r="L91" s="1"/>
      <c r="M91" s="1"/>
      <c r="N91" s="1">
        <v>39.599999999999987</v>
      </c>
      <c r="O91" s="1">
        <f t="shared" si="20"/>
        <v>4.5999999999999996</v>
      </c>
      <c r="P91" s="5"/>
      <c r="Q91" s="5"/>
      <c r="R91" s="1"/>
      <c r="S91" s="1">
        <f t="shared" si="21"/>
        <v>24.695652173913043</v>
      </c>
      <c r="T91" s="1">
        <f t="shared" si="22"/>
        <v>24.695652173913043</v>
      </c>
      <c r="U91" s="1">
        <v>12.6</v>
      </c>
      <c r="V91" s="1">
        <v>10.8</v>
      </c>
      <c r="W91" s="1">
        <v>0</v>
      </c>
      <c r="X91" s="1">
        <v>0</v>
      </c>
      <c r="Y91" s="1">
        <v>3.2</v>
      </c>
      <c r="Z91" s="1">
        <v>3.6</v>
      </c>
      <c r="AA91" s="1">
        <v>0.4</v>
      </c>
      <c r="AB91" s="1">
        <v>0</v>
      </c>
      <c r="AC91" s="1">
        <v>0</v>
      </c>
      <c r="AD91" s="1" t="s">
        <v>133</v>
      </c>
      <c r="AE91" s="1">
        <f t="shared" si="27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134</v>
      </c>
      <c r="B92" s="1" t="s">
        <v>43</v>
      </c>
      <c r="C92" s="1">
        <v>1</v>
      </c>
      <c r="D92" s="1">
        <v>108</v>
      </c>
      <c r="E92" s="1">
        <v>10</v>
      </c>
      <c r="F92" s="1">
        <v>97</v>
      </c>
      <c r="G92" s="7">
        <v>0.3</v>
      </c>
      <c r="H92" s="1">
        <v>40</v>
      </c>
      <c r="I92" s="1" t="s">
        <v>36</v>
      </c>
      <c r="J92" s="1">
        <v>18</v>
      </c>
      <c r="K92" s="1">
        <f t="shared" si="19"/>
        <v>-8</v>
      </c>
      <c r="L92" s="1"/>
      <c r="M92" s="1"/>
      <c r="N92" s="1">
        <v>59.599999999999987</v>
      </c>
      <c r="O92" s="1">
        <f t="shared" si="20"/>
        <v>2</v>
      </c>
      <c r="P92" s="5"/>
      <c r="Q92" s="5"/>
      <c r="R92" s="1"/>
      <c r="S92" s="1">
        <f t="shared" si="21"/>
        <v>78.3</v>
      </c>
      <c r="T92" s="1">
        <f t="shared" si="22"/>
        <v>78.3</v>
      </c>
      <c r="U92" s="1">
        <v>15.2</v>
      </c>
      <c r="V92" s="1">
        <v>14.2</v>
      </c>
      <c r="W92" s="1">
        <v>2.4</v>
      </c>
      <c r="X92" s="1">
        <v>2.4</v>
      </c>
      <c r="Y92" s="1">
        <v>2.4</v>
      </c>
      <c r="Z92" s="1">
        <v>3.6</v>
      </c>
      <c r="AA92" s="1">
        <v>1.2</v>
      </c>
      <c r="AB92" s="1">
        <v>0</v>
      </c>
      <c r="AC92" s="1">
        <v>0</v>
      </c>
      <c r="AD92" s="1" t="s">
        <v>133</v>
      </c>
      <c r="AE92" s="1">
        <f t="shared" si="27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135</v>
      </c>
      <c r="B93" s="1" t="s">
        <v>43</v>
      </c>
      <c r="C93" s="1">
        <v>229</v>
      </c>
      <c r="D93" s="1"/>
      <c r="E93" s="1">
        <v>135</v>
      </c>
      <c r="F93" s="1">
        <v>85</v>
      </c>
      <c r="G93" s="7">
        <v>0.3</v>
      </c>
      <c r="H93" s="1">
        <v>40</v>
      </c>
      <c r="I93" s="1" t="s">
        <v>36</v>
      </c>
      <c r="J93" s="1">
        <v>135</v>
      </c>
      <c r="K93" s="1">
        <f t="shared" si="19"/>
        <v>0</v>
      </c>
      <c r="L93" s="1"/>
      <c r="M93" s="1"/>
      <c r="N93" s="1"/>
      <c r="O93" s="1">
        <f t="shared" si="20"/>
        <v>27</v>
      </c>
      <c r="P93" s="5">
        <f t="shared" ref="P93" si="28">12*O93-N93-F93</f>
        <v>239</v>
      </c>
      <c r="Q93" s="5"/>
      <c r="R93" s="1"/>
      <c r="S93" s="1">
        <f t="shared" si="21"/>
        <v>12</v>
      </c>
      <c r="T93" s="1">
        <f t="shared" si="22"/>
        <v>3.1481481481481484</v>
      </c>
      <c r="U93" s="1">
        <v>15.2</v>
      </c>
      <c r="V93" s="1">
        <v>16.399999999999999</v>
      </c>
      <c r="W93" s="1">
        <v>14</v>
      </c>
      <c r="X93" s="1">
        <v>11</v>
      </c>
      <c r="Y93" s="1">
        <v>3.2</v>
      </c>
      <c r="Z93" s="1">
        <v>3.6</v>
      </c>
      <c r="AA93" s="1">
        <v>0.4</v>
      </c>
      <c r="AB93" s="1">
        <v>0</v>
      </c>
      <c r="AC93" s="1">
        <v>0</v>
      </c>
      <c r="AD93" s="1" t="s">
        <v>136</v>
      </c>
      <c r="AE93" s="1">
        <f t="shared" si="27"/>
        <v>71.7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137</v>
      </c>
      <c r="B94" s="1" t="s">
        <v>35</v>
      </c>
      <c r="C94" s="1">
        <v>26.864999999999998</v>
      </c>
      <c r="D94" s="1"/>
      <c r="E94" s="1"/>
      <c r="F94" s="1">
        <v>26.864999999999998</v>
      </c>
      <c r="G94" s="7">
        <v>1</v>
      </c>
      <c r="H94" s="1">
        <v>45</v>
      </c>
      <c r="I94" s="1" t="s">
        <v>36</v>
      </c>
      <c r="J94" s="1">
        <v>3.9</v>
      </c>
      <c r="K94" s="1">
        <f t="shared" si="19"/>
        <v>-3.9</v>
      </c>
      <c r="L94" s="1"/>
      <c r="M94" s="1"/>
      <c r="N94" s="1"/>
      <c r="O94" s="1">
        <f t="shared" si="20"/>
        <v>0</v>
      </c>
      <c r="P94" s="5"/>
      <c r="Q94" s="5"/>
      <c r="R94" s="1"/>
      <c r="S94" s="1" t="e">
        <f t="shared" si="21"/>
        <v>#DIV/0!</v>
      </c>
      <c r="T94" s="1" t="e">
        <f t="shared" si="22"/>
        <v>#DIV/0!</v>
      </c>
      <c r="U94" s="1">
        <v>-1.2444</v>
      </c>
      <c r="V94" s="1">
        <v>-1.2444</v>
      </c>
      <c r="W94" s="1">
        <v>0.26479999999999998</v>
      </c>
      <c r="X94" s="1">
        <v>0.1168</v>
      </c>
      <c r="Y94" s="1">
        <v>1.1910000000000001</v>
      </c>
      <c r="Z94" s="1">
        <v>1.339</v>
      </c>
      <c r="AA94" s="1">
        <v>2.6720000000000002</v>
      </c>
      <c r="AB94" s="1">
        <v>2.6720000000000002</v>
      </c>
      <c r="AC94" s="1">
        <v>2.6716000000000002</v>
      </c>
      <c r="AD94" s="22" t="s">
        <v>38</v>
      </c>
      <c r="AE94" s="1">
        <f t="shared" si="27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138</v>
      </c>
      <c r="B95" s="1" t="s">
        <v>43</v>
      </c>
      <c r="C95" s="1">
        <v>36</v>
      </c>
      <c r="D95" s="1">
        <v>18</v>
      </c>
      <c r="E95" s="1">
        <v>42</v>
      </c>
      <c r="F95" s="1">
        <v>4</v>
      </c>
      <c r="G95" s="7">
        <v>0.33</v>
      </c>
      <c r="H95" s="1">
        <v>40</v>
      </c>
      <c r="I95" s="1" t="s">
        <v>36</v>
      </c>
      <c r="J95" s="1">
        <v>44</v>
      </c>
      <c r="K95" s="1">
        <f t="shared" si="19"/>
        <v>-2</v>
      </c>
      <c r="L95" s="1"/>
      <c r="M95" s="1"/>
      <c r="N95" s="1">
        <v>11.400000000000009</v>
      </c>
      <c r="O95" s="1">
        <f t="shared" si="20"/>
        <v>8.4</v>
      </c>
      <c r="P95" s="5">
        <f>12*O95-N95-F95</f>
        <v>85.4</v>
      </c>
      <c r="Q95" s="5"/>
      <c r="R95" s="1"/>
      <c r="S95" s="1">
        <f t="shared" si="21"/>
        <v>12</v>
      </c>
      <c r="T95" s="1">
        <f t="shared" si="22"/>
        <v>1.8333333333333344</v>
      </c>
      <c r="U95" s="1">
        <v>5.4</v>
      </c>
      <c r="V95" s="1">
        <v>4.8</v>
      </c>
      <c r="W95" s="1">
        <v>4.8</v>
      </c>
      <c r="X95" s="1">
        <v>4.8</v>
      </c>
      <c r="Y95" s="1">
        <v>4.5999999999999996</v>
      </c>
      <c r="Z95" s="1">
        <v>4.4000000000000004</v>
      </c>
      <c r="AA95" s="1">
        <v>0.6</v>
      </c>
      <c r="AB95" s="1">
        <v>0.2</v>
      </c>
      <c r="AC95" s="1">
        <v>3.8</v>
      </c>
      <c r="AD95" s="1" t="s">
        <v>133</v>
      </c>
      <c r="AE95" s="1">
        <f t="shared" si="27"/>
        <v>28.182000000000002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139</v>
      </c>
      <c r="B96" s="1" t="s">
        <v>43</v>
      </c>
      <c r="C96" s="1">
        <v>37</v>
      </c>
      <c r="D96" s="1"/>
      <c r="E96" s="1">
        <v>5</v>
      </c>
      <c r="F96" s="1">
        <v>32</v>
      </c>
      <c r="G96" s="7">
        <v>0.33</v>
      </c>
      <c r="H96" s="1">
        <v>50</v>
      </c>
      <c r="I96" s="1" t="s">
        <v>36</v>
      </c>
      <c r="J96" s="1">
        <v>5</v>
      </c>
      <c r="K96" s="1">
        <f t="shared" si="19"/>
        <v>0</v>
      </c>
      <c r="L96" s="1"/>
      <c r="M96" s="1"/>
      <c r="N96" s="1"/>
      <c r="O96" s="1">
        <f t="shared" si="20"/>
        <v>1</v>
      </c>
      <c r="P96" s="5"/>
      <c r="Q96" s="5"/>
      <c r="R96" s="1"/>
      <c r="S96" s="1">
        <f t="shared" si="21"/>
        <v>32</v>
      </c>
      <c r="T96" s="1">
        <f t="shared" si="22"/>
        <v>32</v>
      </c>
      <c r="U96" s="1">
        <v>3</v>
      </c>
      <c r="V96" s="1">
        <v>3.2</v>
      </c>
      <c r="W96" s="1">
        <v>1.2</v>
      </c>
      <c r="X96" s="1">
        <v>1</v>
      </c>
      <c r="Y96" s="1">
        <v>0</v>
      </c>
      <c r="Z96" s="1">
        <v>0</v>
      </c>
      <c r="AA96" s="1">
        <v>0</v>
      </c>
      <c r="AB96" s="1">
        <v>1</v>
      </c>
      <c r="AC96" s="1">
        <v>4.5999999999999996</v>
      </c>
      <c r="AD96" s="22" t="s">
        <v>38</v>
      </c>
      <c r="AE96" s="1">
        <f t="shared" si="27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E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2024-12-26T08:18:44Z</dcterms:created>
  <dcterms:modified xsi:type="dcterms:W3CDTF">2024-12-27T07:20:15Z</dcterms:modified>
</cp:coreProperties>
</file>