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2,24 ПОКОМ КИ филиалы\"/>
    </mc:Choice>
  </mc:AlternateContent>
  <xr:revisionPtr revIDLastSave="0" documentId="13_ncr:1_{CF300F4C-7189-412A-8824-86EB8B739B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0" i="1" l="1"/>
  <c r="R81" i="1"/>
  <c r="R20" i="1"/>
  <c r="R17" i="1"/>
  <c r="R82" i="1" l="1"/>
  <c r="G7" i="1" l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6" i="1"/>
  <c r="G5" i="1" l="1"/>
  <c r="H6" i="1"/>
  <c r="AF9" i="1"/>
  <c r="AF10" i="1"/>
  <c r="AF11" i="1"/>
  <c r="AF12" i="1"/>
  <c r="AF15" i="1"/>
  <c r="AF21" i="1"/>
  <c r="AF29" i="1"/>
  <c r="AF36" i="1"/>
  <c r="AF38" i="1"/>
  <c r="AF39" i="1"/>
  <c r="AF40" i="1"/>
  <c r="AF44" i="1"/>
  <c r="AF45" i="1"/>
  <c r="AF51" i="1"/>
  <c r="AF55" i="1"/>
  <c r="AF58" i="1"/>
  <c r="AF63" i="1"/>
  <c r="AF65" i="1"/>
  <c r="AF66" i="1"/>
  <c r="AF67" i="1"/>
  <c r="AF68" i="1"/>
  <c r="AF69" i="1"/>
  <c r="AF70" i="1"/>
  <c r="AF76" i="1"/>
  <c r="AF86" i="1"/>
  <c r="N7" i="1"/>
  <c r="Q7" i="1" s="1"/>
  <c r="R7" i="1" s="1"/>
  <c r="N8" i="1"/>
  <c r="Q8" i="1" s="1"/>
  <c r="R8" i="1" s="1"/>
  <c r="N9" i="1"/>
  <c r="Q9" i="1" s="1"/>
  <c r="U9" i="1" s="1"/>
  <c r="N10" i="1"/>
  <c r="Q10" i="1" s="1"/>
  <c r="V10" i="1" s="1"/>
  <c r="N11" i="1"/>
  <c r="Q11" i="1" s="1"/>
  <c r="U11" i="1" s="1"/>
  <c r="N12" i="1"/>
  <c r="Q12" i="1" s="1"/>
  <c r="U12" i="1" s="1"/>
  <c r="N13" i="1"/>
  <c r="Q13" i="1" s="1"/>
  <c r="N14" i="1"/>
  <c r="Q14" i="1" s="1"/>
  <c r="N15" i="1"/>
  <c r="Q15" i="1" s="1"/>
  <c r="U15" i="1" s="1"/>
  <c r="N16" i="1"/>
  <c r="Q16" i="1" s="1"/>
  <c r="N17" i="1"/>
  <c r="Q17" i="1" s="1"/>
  <c r="N18" i="1"/>
  <c r="Q18" i="1" s="1"/>
  <c r="R18" i="1" s="1"/>
  <c r="N19" i="1"/>
  <c r="Q19" i="1" s="1"/>
  <c r="R19" i="1" s="1"/>
  <c r="N20" i="1"/>
  <c r="Q20" i="1" s="1"/>
  <c r="N21" i="1"/>
  <c r="Q21" i="1" s="1"/>
  <c r="U21" i="1" s="1"/>
  <c r="N22" i="1"/>
  <c r="Q22" i="1" s="1"/>
  <c r="R22" i="1" s="1"/>
  <c r="N23" i="1"/>
  <c r="Q23" i="1" s="1"/>
  <c r="N24" i="1"/>
  <c r="Q24" i="1" s="1"/>
  <c r="N25" i="1"/>
  <c r="Q25" i="1" s="1"/>
  <c r="R25" i="1" s="1"/>
  <c r="N26" i="1"/>
  <c r="Q26" i="1" s="1"/>
  <c r="R26" i="1" s="1"/>
  <c r="N27" i="1"/>
  <c r="Q27" i="1" s="1"/>
  <c r="R27" i="1" s="1"/>
  <c r="N28" i="1"/>
  <c r="Q28" i="1" s="1"/>
  <c r="N29" i="1"/>
  <c r="Q29" i="1" s="1"/>
  <c r="U29" i="1" s="1"/>
  <c r="N30" i="1"/>
  <c r="Q30" i="1" s="1"/>
  <c r="R30" i="1" s="1"/>
  <c r="N31" i="1"/>
  <c r="Q31" i="1" s="1"/>
  <c r="N32" i="1"/>
  <c r="Q32" i="1" s="1"/>
  <c r="N33" i="1"/>
  <c r="Q33" i="1" s="1"/>
  <c r="R33" i="1" s="1"/>
  <c r="N34" i="1"/>
  <c r="Q34" i="1" s="1"/>
  <c r="R34" i="1" s="1"/>
  <c r="N35" i="1"/>
  <c r="Q35" i="1" s="1"/>
  <c r="R35" i="1" s="1"/>
  <c r="N36" i="1"/>
  <c r="Q36" i="1" s="1"/>
  <c r="U36" i="1" s="1"/>
  <c r="N37" i="1"/>
  <c r="Q37" i="1" s="1"/>
  <c r="R37" i="1" s="1"/>
  <c r="N38" i="1"/>
  <c r="Q38" i="1" s="1"/>
  <c r="V38" i="1" s="1"/>
  <c r="N39" i="1"/>
  <c r="Q39" i="1" s="1"/>
  <c r="U39" i="1" s="1"/>
  <c r="N40" i="1"/>
  <c r="Q40" i="1" s="1"/>
  <c r="U40" i="1" s="1"/>
  <c r="N41" i="1"/>
  <c r="Q41" i="1" s="1"/>
  <c r="R41" i="1" s="1"/>
  <c r="N42" i="1"/>
  <c r="Q42" i="1" s="1"/>
  <c r="N43" i="1"/>
  <c r="Q43" i="1" s="1"/>
  <c r="N44" i="1"/>
  <c r="Q44" i="1" s="1"/>
  <c r="U44" i="1" s="1"/>
  <c r="N45" i="1"/>
  <c r="Q45" i="1" s="1"/>
  <c r="U45" i="1" s="1"/>
  <c r="N46" i="1"/>
  <c r="Q46" i="1" s="1"/>
  <c r="R46" i="1" s="1"/>
  <c r="N47" i="1"/>
  <c r="Q47" i="1" s="1"/>
  <c r="R47" i="1" s="1"/>
  <c r="N48" i="1"/>
  <c r="Q48" i="1" s="1"/>
  <c r="N49" i="1"/>
  <c r="Q49" i="1" s="1"/>
  <c r="R49" i="1" s="1"/>
  <c r="N50" i="1"/>
  <c r="Q50" i="1" s="1"/>
  <c r="R50" i="1" s="1"/>
  <c r="N51" i="1"/>
  <c r="Q51" i="1" s="1"/>
  <c r="U51" i="1" s="1"/>
  <c r="N52" i="1"/>
  <c r="Q52" i="1" s="1"/>
  <c r="R52" i="1" s="1"/>
  <c r="N53" i="1"/>
  <c r="Q53" i="1" s="1"/>
  <c r="N54" i="1"/>
  <c r="Q54" i="1" s="1"/>
  <c r="R54" i="1" s="1"/>
  <c r="N55" i="1"/>
  <c r="Q55" i="1" s="1"/>
  <c r="U55" i="1" s="1"/>
  <c r="N56" i="1"/>
  <c r="Q56" i="1" s="1"/>
  <c r="N57" i="1"/>
  <c r="Q57" i="1" s="1"/>
  <c r="N58" i="1"/>
  <c r="Q58" i="1" s="1"/>
  <c r="V58" i="1" s="1"/>
  <c r="N59" i="1"/>
  <c r="Q59" i="1" s="1"/>
  <c r="R59" i="1" s="1"/>
  <c r="N60" i="1"/>
  <c r="Q60" i="1" s="1"/>
  <c r="N61" i="1"/>
  <c r="Q61" i="1" s="1"/>
  <c r="R61" i="1" s="1"/>
  <c r="N62" i="1"/>
  <c r="Q62" i="1" s="1"/>
  <c r="R62" i="1" s="1"/>
  <c r="N63" i="1"/>
  <c r="Q63" i="1" s="1"/>
  <c r="U63" i="1" s="1"/>
  <c r="N64" i="1"/>
  <c r="Q64" i="1" s="1"/>
  <c r="R64" i="1" s="1"/>
  <c r="N65" i="1"/>
  <c r="Q65" i="1" s="1"/>
  <c r="U65" i="1" s="1"/>
  <c r="N66" i="1"/>
  <c r="Q66" i="1" s="1"/>
  <c r="V66" i="1" s="1"/>
  <c r="N67" i="1"/>
  <c r="Q67" i="1" s="1"/>
  <c r="U67" i="1" s="1"/>
  <c r="N68" i="1"/>
  <c r="Q68" i="1" s="1"/>
  <c r="U68" i="1" s="1"/>
  <c r="N69" i="1"/>
  <c r="Q69" i="1" s="1"/>
  <c r="U69" i="1" s="1"/>
  <c r="N70" i="1"/>
  <c r="Q70" i="1" s="1"/>
  <c r="V70" i="1" s="1"/>
  <c r="N71" i="1"/>
  <c r="Q71" i="1" s="1"/>
  <c r="N72" i="1"/>
  <c r="Q72" i="1" s="1"/>
  <c r="N73" i="1"/>
  <c r="Q73" i="1" s="1"/>
  <c r="N74" i="1"/>
  <c r="Q74" i="1" s="1"/>
  <c r="N75" i="1"/>
  <c r="Q75" i="1" s="1"/>
  <c r="N76" i="1"/>
  <c r="Q76" i="1" s="1"/>
  <c r="U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V86" i="1" s="1"/>
  <c r="N87" i="1"/>
  <c r="Q87" i="1" s="1"/>
  <c r="N88" i="1"/>
  <c r="Q88" i="1" s="1"/>
  <c r="N89" i="1"/>
  <c r="Q89" i="1" s="1"/>
  <c r="N90" i="1"/>
  <c r="Q90" i="1" s="1"/>
  <c r="N91" i="1"/>
  <c r="Q91" i="1" s="1"/>
  <c r="N92" i="1"/>
  <c r="Q92" i="1" s="1"/>
  <c r="N93" i="1"/>
  <c r="Q93" i="1" s="1"/>
  <c r="N94" i="1"/>
  <c r="Q94" i="1" s="1"/>
  <c r="N95" i="1"/>
  <c r="Q95" i="1" s="1"/>
  <c r="N6" i="1"/>
  <c r="Q6" i="1" s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D5" i="1"/>
  <c r="AC5" i="1"/>
  <c r="AB5" i="1"/>
  <c r="AA5" i="1"/>
  <c r="Z5" i="1"/>
  <c r="Y5" i="1"/>
  <c r="X5" i="1"/>
  <c r="W5" i="1"/>
  <c r="S5" i="1"/>
  <c r="P5" i="1"/>
  <c r="O5" i="1"/>
  <c r="L5" i="1"/>
  <c r="F5" i="1"/>
  <c r="E5" i="1"/>
  <c r="AF6" i="1" l="1"/>
  <c r="V95" i="1"/>
  <c r="AF95" i="1"/>
  <c r="V93" i="1"/>
  <c r="AF93" i="1"/>
  <c r="V91" i="1"/>
  <c r="AF91" i="1"/>
  <c r="V89" i="1"/>
  <c r="R89" i="1"/>
  <c r="AF89" i="1" s="1"/>
  <c r="V87" i="1"/>
  <c r="AF87" i="1"/>
  <c r="V85" i="1"/>
  <c r="AF85" i="1"/>
  <c r="V83" i="1"/>
  <c r="AF83" i="1"/>
  <c r="AF81" i="1"/>
  <c r="AF79" i="1"/>
  <c r="AF77" i="1"/>
  <c r="AF75" i="1"/>
  <c r="AF73" i="1"/>
  <c r="AF71" i="1"/>
  <c r="AF61" i="1"/>
  <c r="U59" i="1"/>
  <c r="AF59" i="1"/>
  <c r="R57" i="1"/>
  <c r="AF57" i="1" s="1"/>
  <c r="AF53" i="1"/>
  <c r="AF49" i="1"/>
  <c r="U47" i="1"/>
  <c r="AF47" i="1"/>
  <c r="U43" i="1"/>
  <c r="AF43" i="1"/>
  <c r="AF41" i="1"/>
  <c r="U37" i="1"/>
  <c r="AF37" i="1"/>
  <c r="U35" i="1"/>
  <c r="AF35" i="1"/>
  <c r="AF33" i="1"/>
  <c r="U31" i="1"/>
  <c r="AF31" i="1"/>
  <c r="AF27" i="1"/>
  <c r="AF25" i="1"/>
  <c r="AF23" i="1"/>
  <c r="AF19" i="1"/>
  <c r="AF17" i="1"/>
  <c r="R13" i="1"/>
  <c r="AF13" i="1" s="1"/>
  <c r="U7" i="1"/>
  <c r="V94" i="1"/>
  <c r="AF94" i="1"/>
  <c r="V92" i="1"/>
  <c r="AF92" i="1"/>
  <c r="V90" i="1"/>
  <c r="R90" i="1"/>
  <c r="AF90" i="1" s="1"/>
  <c r="V88" i="1"/>
  <c r="AF88" i="1"/>
  <c r="AF84" i="1"/>
  <c r="V82" i="1"/>
  <c r="AF82" i="1"/>
  <c r="AF80" i="1"/>
  <c r="V78" i="1"/>
  <c r="AF78" i="1"/>
  <c r="V74" i="1"/>
  <c r="AF74" i="1"/>
  <c r="AF72" i="1"/>
  <c r="U64" i="1"/>
  <c r="AF64" i="1"/>
  <c r="V62" i="1"/>
  <c r="AF62" i="1"/>
  <c r="U60" i="1"/>
  <c r="AF60" i="1"/>
  <c r="AF56" i="1"/>
  <c r="V54" i="1"/>
  <c r="AF54" i="1"/>
  <c r="U52" i="1"/>
  <c r="AF52" i="1"/>
  <c r="V50" i="1"/>
  <c r="AF50" i="1"/>
  <c r="R48" i="1"/>
  <c r="AF48" i="1" s="1"/>
  <c r="V46" i="1"/>
  <c r="AF46" i="1"/>
  <c r="V42" i="1"/>
  <c r="AF42" i="1"/>
  <c r="V34" i="1"/>
  <c r="AF34" i="1"/>
  <c r="R32" i="1"/>
  <c r="AF32" i="1" s="1"/>
  <c r="V30" i="1"/>
  <c r="AF30" i="1"/>
  <c r="U28" i="1"/>
  <c r="AF28" i="1"/>
  <c r="V26" i="1"/>
  <c r="AF26" i="1"/>
  <c r="AF24" i="1"/>
  <c r="V22" i="1"/>
  <c r="AF22" i="1"/>
  <c r="AF20" i="1"/>
  <c r="V18" i="1"/>
  <c r="AF18" i="1"/>
  <c r="AF16" i="1"/>
  <c r="V14" i="1"/>
  <c r="AF14" i="1"/>
  <c r="U8" i="1"/>
  <c r="AF8" i="1"/>
  <c r="U10" i="1"/>
  <c r="U14" i="1"/>
  <c r="U18" i="1"/>
  <c r="U22" i="1"/>
  <c r="U26" i="1"/>
  <c r="U30" i="1"/>
  <c r="U38" i="1"/>
  <c r="U42" i="1"/>
  <c r="U50" i="1"/>
  <c r="U54" i="1"/>
  <c r="U58" i="1"/>
  <c r="U66" i="1"/>
  <c r="U70" i="1"/>
  <c r="U78" i="1"/>
  <c r="U82" i="1"/>
  <c r="U86" i="1"/>
  <c r="U94" i="1"/>
  <c r="V8" i="1"/>
  <c r="V12" i="1"/>
  <c r="V16" i="1"/>
  <c r="V20" i="1"/>
  <c r="V24" i="1"/>
  <c r="V28" i="1"/>
  <c r="V32" i="1"/>
  <c r="V36" i="1"/>
  <c r="V40" i="1"/>
  <c r="V44" i="1"/>
  <c r="V48" i="1"/>
  <c r="V52" i="1"/>
  <c r="V56" i="1"/>
  <c r="V60" i="1"/>
  <c r="V64" i="1"/>
  <c r="V68" i="1"/>
  <c r="V72" i="1"/>
  <c r="V76" i="1"/>
  <c r="V80" i="1"/>
  <c r="V84" i="1"/>
  <c r="U92" i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H5" i="1"/>
  <c r="V6" i="1"/>
  <c r="M5" i="1"/>
  <c r="Q5" i="1"/>
  <c r="N5" i="1"/>
  <c r="U6" i="1" l="1"/>
  <c r="U83" i="1"/>
  <c r="U62" i="1"/>
  <c r="U46" i="1"/>
  <c r="U88" i="1"/>
  <c r="U90" i="1"/>
  <c r="U74" i="1"/>
  <c r="U34" i="1"/>
  <c r="U16" i="1"/>
  <c r="U20" i="1"/>
  <c r="U24" i="1"/>
  <c r="U32" i="1"/>
  <c r="U48" i="1"/>
  <c r="U56" i="1"/>
  <c r="U72" i="1"/>
  <c r="U80" i="1"/>
  <c r="U84" i="1"/>
  <c r="U91" i="1"/>
  <c r="U95" i="1"/>
  <c r="U87" i="1"/>
  <c r="U93" i="1"/>
  <c r="U89" i="1"/>
  <c r="U85" i="1"/>
  <c r="U13" i="1"/>
  <c r="U17" i="1"/>
  <c r="U19" i="1"/>
  <c r="U23" i="1"/>
  <c r="U25" i="1"/>
  <c r="U27" i="1"/>
  <c r="U33" i="1"/>
  <c r="U41" i="1"/>
  <c r="U49" i="1"/>
  <c r="U53" i="1"/>
  <c r="U57" i="1"/>
  <c r="U61" i="1"/>
  <c r="U71" i="1"/>
  <c r="U73" i="1"/>
  <c r="U75" i="1"/>
  <c r="U77" i="1"/>
  <c r="U79" i="1"/>
  <c r="U81" i="1"/>
  <c r="R5" i="1"/>
  <c r="AF7" i="1"/>
  <c r="AF5" i="1" s="1"/>
</calcChain>
</file>

<file path=xl/sharedStrings.xml><?xml version="1.0" encoding="utf-8"?>
<sst xmlns="http://schemas.openxmlformats.org/spreadsheetml/2006/main" count="366" uniqueCount="141">
  <si>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</si>
  <si>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</si>
  <si>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</si>
  <si>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</si>
  <si>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</si>
  <si>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</si>
  <si>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</si>
  <si>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</si>
  <si>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</si>
  <si>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</si>
  <si>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</si>
  <si>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</si>
  <si>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</si>
  <si>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</si>
  <si>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</si>
  <si>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</si>
  <si>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</si>
  <si>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</si>
  <si>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</si>
  <si>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</si>
  <si>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</si>
  <si>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</si>
  <si>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</si>
  <si>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</si>
  <si>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</si>
  <si>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</si>
  <si>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</si>
  <si>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</si>
  <si>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</si>
  <si>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</si>
  <si>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</si>
  <si>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</si>
  <si>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</si>
  <si>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</si>
  <si>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</si>
  <si>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</si>
  <si>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</si>
  <si>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</si>
  <si>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</si>
  <si>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</si>
  <si>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</si>
  <si>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</si>
  <si>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</si>
  <si>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</si>
  <si>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</si>
  <si>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</si>
  <si>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</si>
  <si>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</si>
  <si>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</si>
  <si>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</si>
  <si>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</si>
  <si>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</si>
  <si>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</si>
  <si>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</si>
  <si>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</si>
  <si>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</si>
  <si>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нужно увеличить продажи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</si>
  <si>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</si>
  <si>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</si>
  <si>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</si>
  <si>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</si>
  <si>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</si>
  <si>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</si>
  <si>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</si>
  <si>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</si>
  <si>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</si>
  <si>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</si>
  <si>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</si>
  <si>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</si>
  <si>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</si>
  <si>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</si>
  <si>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</si>
  <si>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</si>
  <si>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</si>
  <si>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</si>
  <si>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</si>
  <si>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</si>
  <si>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</si>
  <si>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>не в матрице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</si>
  <si>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</si>
  <si>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</si>
  <si>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с 28,11,24 заказываем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</si>
  <si>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</si>
  <si>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</si>
  <si>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</si>
  <si>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</si>
  <si>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</si>
  <si>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</si>
  <si>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</si>
  <si>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</si>
  <si>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</si>
  <si>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</si>
  <si>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</si>
  <si>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</si>
  <si>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</si>
  <si>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</si>
  <si>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</si>
  <si>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</si>
  <si>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</si>
  <si>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</si>
  <si>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</si>
  <si>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</si>
  <si>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</si>
  <si>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</si>
  <si>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</si>
  <si>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</si>
  <si>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</si>
  <si>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</si>
  <si>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>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</si>
  <si>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</si>
  <si>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</si>
  <si>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</si>
  <si>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</si>
  <si>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</si>
  <si>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нужно увеличить продажи!!!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</si>
  <si>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</si>
  <si>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</si>
  <si>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</si>
  <si>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</si>
  <si>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</si>
  <si>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</si>
  <si>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</si>
  <si>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</si>
  <si>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</si>
  <si>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</si>
  <si>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</si>
  <si>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</si>
  <si>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</si>
  <si>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</si>
  <si>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</si>
  <si>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</si>
  <si>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</si>
  <si>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</si>
  <si>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с/к колбасы «Филейбургская с филе сочного окорока» ф/в 0,11 н/о ТМ «Баварушка»</t>
  </si>
  <si>
    <t>ОПТы</t>
  </si>
  <si>
    <t>ИТОГО</t>
  </si>
  <si>
    <t>Опять корректировки!!!</t>
  </si>
  <si>
    <t>нужно увеличить продажи / новинка / ТМА декабрь</t>
  </si>
  <si>
    <t>возвращаем по распоряжению СН</t>
  </si>
  <si>
    <t>заказ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</si>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</sst>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2" borderId="1" xfId="1" applyNumberFormat="1" applyFont="1" applyFill="1"/>
    <xf numFmtId="164" fontId="1" fillId="0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6" fillId="10" borderId="1" xfId="1" applyNumberFormat="1" applyFont="1" applyFill="1"/>
    <xf numFmtId="164" fontId="5" fillId="10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 applyAlignment="1">
      <alignment horizontal="center" vertical="center"/>
    </xf>
    <xf numFmtId="164" fontId="1" fillId="7" borderId="1" xfId="1" applyNumberFormat="1" applyFill="1" applyAlignment="1">
      <alignment horizontal="center" vertic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18,12,24%20&#1084;&#1083;&#1088;&#1089;&#1095;%20&#1087;&#1086;&#1082;%20&#1082;&#1080;%20&#1086;&#1090;%20&#1057;&#1072;&#1088;&#1072;&#1085;&#1099;%20(&#1089;&#1086;&#1075;&#1083;&#1072;&#1089;&#1086;&#1074;&#1072;&#1083;%20&#1057;&#1082;&#1086;&#1088;&#1086;&#1093;&#1074;&#1072;&#1090;&#1086;&#107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</row>
        <row r="5">
          <cell r="E5">
            <v>27686.687000000002</v>
          </cell>
          <cell r="F5">
            <v>22273.230999999992</v>
          </cell>
          <cell r="J5">
            <v>47907.826000000008</v>
          </cell>
          <cell r="K5">
            <v>-20221.139000000003</v>
          </cell>
          <cell r="L5">
            <v>12812.241</v>
          </cell>
          <cell r="M5">
            <v>14874.446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71.44</v>
          </cell>
          <cell r="D6">
            <v>92.57</v>
          </cell>
          <cell r="E6">
            <v>90.433999999999997</v>
          </cell>
          <cell r="F6">
            <v>65.046000000000006</v>
          </cell>
          <cell r="G6">
            <v>1</v>
          </cell>
          <cell r="H6">
            <v>50</v>
          </cell>
          <cell r="I6" t="str">
            <v>матрица</v>
          </cell>
          <cell r="J6">
            <v>88.85</v>
          </cell>
          <cell r="K6">
            <v>1.5840000000000032</v>
          </cell>
          <cell r="L6">
            <v>90.433999999999997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248.29599999999999</v>
          </cell>
          <cell r="D7">
            <v>400.56599999999997</v>
          </cell>
          <cell r="E7">
            <v>363.74599999999998</v>
          </cell>
          <cell r="F7">
            <v>246.12</v>
          </cell>
          <cell r="G7">
            <v>1</v>
          </cell>
          <cell r="H7">
            <v>45</v>
          </cell>
          <cell r="I7" t="str">
            <v>матрица</v>
          </cell>
          <cell r="J7">
            <v>339.72399999999999</v>
          </cell>
          <cell r="K7">
            <v>24.021999999999991</v>
          </cell>
          <cell r="L7">
            <v>259.02199999999999</v>
          </cell>
          <cell r="M7">
            <v>104.724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-1.44</v>
          </cell>
          <cell r="D8">
            <v>752.96600000000001</v>
          </cell>
          <cell r="E8">
            <v>234.32400000000001</v>
          </cell>
          <cell r="F8">
            <v>511.81599999999997</v>
          </cell>
          <cell r="G8">
            <v>1</v>
          </cell>
          <cell r="H8">
            <v>45</v>
          </cell>
          <cell r="I8" t="str">
            <v>матрица</v>
          </cell>
          <cell r="J8">
            <v>220.8</v>
          </cell>
          <cell r="K8">
            <v>13.524000000000001</v>
          </cell>
          <cell r="L8">
            <v>234.32400000000001</v>
          </cell>
        </row>
        <row r="9">
          <cell r="A9" t="str">
            <v xml:space="preserve"> 018  Сосиски Рубленые, Вязанка вискофан  ВЕС.ПОКОМ</v>
          </cell>
          <cell r="B9" t="str">
            <v>кг</v>
          </cell>
          <cell r="C9">
            <v>84.679000000000002</v>
          </cell>
          <cell r="D9">
            <v>1.6160000000000001</v>
          </cell>
          <cell r="E9">
            <v>74.555000000000007</v>
          </cell>
          <cell r="G9">
            <v>1</v>
          </cell>
          <cell r="H9">
            <v>40</v>
          </cell>
          <cell r="I9" t="str">
            <v>матрица</v>
          </cell>
          <cell r="J9">
            <v>79</v>
          </cell>
          <cell r="K9">
            <v>-4.4449999999999932</v>
          </cell>
          <cell r="L9">
            <v>74.555000000000007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B10" t="str">
            <v>шт</v>
          </cell>
          <cell r="G10">
            <v>0</v>
          </cell>
          <cell r="H10">
            <v>45</v>
          </cell>
          <cell r="I10" t="str">
            <v>матрица</v>
          </cell>
          <cell r="K10">
            <v>0</v>
          </cell>
          <cell r="L10">
            <v>0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B11" t="str">
            <v>шт</v>
          </cell>
          <cell r="G11">
            <v>0</v>
          </cell>
          <cell r="H11">
            <v>45</v>
          </cell>
          <cell r="I11" t="str">
            <v>матрица</v>
          </cell>
          <cell r="K11">
            <v>0</v>
          </cell>
          <cell r="L11">
            <v>0</v>
          </cell>
        </row>
        <row r="12">
          <cell r="A12" t="str">
            <v xml:space="preserve"> 047  Кол Баварская, белков.обол. в термоусад. пакете 0.17 кг, ТМ Стародворье 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L12">
            <v>0</v>
          </cell>
        </row>
        <row r="13">
          <cell r="A13" t="str">
            <v xml:space="preserve"> 062  Колбаса Кракушка пряная с сальцем, 0.3кг в/у п/к, БАВАРУШКА ПОКОМ</v>
          </cell>
          <cell r="B13" t="str">
            <v>шт</v>
          </cell>
          <cell r="C13">
            <v>116</v>
          </cell>
          <cell r="D13">
            <v>2</v>
          </cell>
          <cell r="E13">
            <v>57</v>
          </cell>
          <cell r="F13">
            <v>46</v>
          </cell>
          <cell r="G13">
            <v>0.3</v>
          </cell>
          <cell r="H13">
            <v>40</v>
          </cell>
          <cell r="I13" t="str">
            <v>матрица</v>
          </cell>
          <cell r="J13">
            <v>65</v>
          </cell>
          <cell r="K13">
            <v>-8</v>
          </cell>
          <cell r="L13">
            <v>57</v>
          </cell>
        </row>
        <row r="14">
          <cell r="A14" t="str">
            <v xml:space="preserve"> 083  Колбаса Швейцарская 0,17 кг., ШТ., сырокопченая   ПОКОМ</v>
          </cell>
          <cell r="B14" t="str">
            <v>шт</v>
          </cell>
          <cell r="C14">
            <v>245</v>
          </cell>
          <cell r="D14">
            <v>3</v>
          </cell>
          <cell r="E14">
            <v>73</v>
          </cell>
          <cell r="F14">
            <v>162</v>
          </cell>
          <cell r="G14">
            <v>0.17</v>
          </cell>
          <cell r="H14">
            <v>180</v>
          </cell>
          <cell r="I14" t="str">
            <v>матрица</v>
          </cell>
          <cell r="J14">
            <v>73</v>
          </cell>
          <cell r="K14">
            <v>0</v>
          </cell>
          <cell r="L14">
            <v>73</v>
          </cell>
        </row>
        <row r="15">
          <cell r="A15" t="str">
            <v xml:space="preserve"> 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G15">
            <v>0</v>
          </cell>
          <cell r="H15">
            <v>50</v>
          </cell>
          <cell r="I15" t="str">
            <v>матрица</v>
          </cell>
          <cell r="K15">
            <v>0</v>
          </cell>
          <cell r="L15">
            <v>0</v>
          </cell>
        </row>
        <row r="16">
          <cell r="A16" t="str">
            <v xml:space="preserve"> 118  Колбаса Сервелат Филейбургский с филе сочного окорока, в/у 0,35 кг срез, БАВАРУШКА ПОКОМ</v>
          </cell>
          <cell r="B16" t="str">
            <v>шт</v>
          </cell>
          <cell r="C16">
            <v>297</v>
          </cell>
          <cell r="E16">
            <v>74</v>
          </cell>
          <cell r="F16">
            <v>197</v>
          </cell>
          <cell r="G16">
            <v>0.35</v>
          </cell>
          <cell r="H16">
            <v>50</v>
          </cell>
          <cell r="I16" t="str">
            <v>матрица</v>
          </cell>
          <cell r="J16">
            <v>131</v>
          </cell>
          <cell r="K16">
            <v>-57</v>
          </cell>
          <cell r="L16">
            <v>74</v>
          </cell>
        </row>
        <row r="17">
          <cell r="A17" t="str">
            <v xml:space="preserve"> 200  Ветчина Дугушка ТМ Стародворье, вектор в/у    ПОКОМ</v>
          </cell>
          <cell r="B17" t="str">
            <v>кг</v>
          </cell>
          <cell r="C17">
            <v>224.86799999999999</v>
          </cell>
          <cell r="D17">
            <v>217.25</v>
          </cell>
          <cell r="E17">
            <v>175.839</v>
          </cell>
          <cell r="F17">
            <v>209.023</v>
          </cell>
          <cell r="G17">
            <v>1</v>
          </cell>
          <cell r="H17">
            <v>55</v>
          </cell>
          <cell r="I17" t="str">
            <v>матрица</v>
          </cell>
          <cell r="J17">
            <v>570.99</v>
          </cell>
          <cell r="K17">
            <v>-395.15100000000001</v>
          </cell>
          <cell r="L17">
            <v>175.839</v>
          </cell>
        </row>
        <row r="18">
          <cell r="A18" t="str">
            <v xml:space="preserve"> 201  Ветчина Нежная ТМ Особый рецепт, (2,5кг), ПОКОМ</v>
          </cell>
          <cell r="B18" t="str">
            <v>кг</v>
          </cell>
          <cell r="C18">
            <v>642.26499999999999</v>
          </cell>
          <cell r="D18">
            <v>5585.1180000000004</v>
          </cell>
          <cell r="E18">
            <v>3203.2190000000001</v>
          </cell>
          <cell r="F18">
            <v>2479.047</v>
          </cell>
          <cell r="G18">
            <v>1</v>
          </cell>
          <cell r="H18">
            <v>50</v>
          </cell>
          <cell r="I18" t="str">
            <v>матрица</v>
          </cell>
          <cell r="J18">
            <v>8341.4480000000003</v>
          </cell>
          <cell r="K18">
            <v>-5138.2290000000003</v>
          </cell>
          <cell r="L18">
            <v>1180.4490000000001</v>
          </cell>
          <cell r="M18">
            <v>2022.77</v>
          </cell>
        </row>
        <row r="19">
          <cell r="A19" t="str">
            <v xml:space="preserve"> 215  Колбаса Докторская ГОСТ Дугушка, ВЕС, ТМ Стародворье ПОКОМ</v>
          </cell>
          <cell r="B19" t="str">
            <v>кг</v>
          </cell>
          <cell r="C19">
            <v>108.738</v>
          </cell>
          <cell r="D19">
            <v>159.79</v>
          </cell>
          <cell r="E19">
            <v>103.684</v>
          </cell>
          <cell r="F19">
            <v>124.672</v>
          </cell>
          <cell r="G19">
            <v>1</v>
          </cell>
          <cell r="H19">
            <v>60</v>
          </cell>
          <cell r="I19" t="str">
            <v>матрица</v>
          </cell>
          <cell r="J19">
            <v>98.1</v>
          </cell>
          <cell r="K19">
            <v>5.5840000000000032</v>
          </cell>
          <cell r="L19">
            <v>95.727999999999994</v>
          </cell>
          <cell r="M19">
            <v>7.9560000000000004</v>
          </cell>
        </row>
        <row r="20">
          <cell r="A20" t="str">
            <v xml:space="preserve"> 219  Колбаса Докторская Особая ТМ Особый рецепт, ВЕС  ПОКОМ</v>
          </cell>
          <cell r="B20" t="str">
            <v>кг</v>
          </cell>
          <cell r="D20">
            <v>1634.297</v>
          </cell>
          <cell r="E20">
            <v>1431.2190000000001</v>
          </cell>
          <cell r="F20">
            <v>203.078</v>
          </cell>
          <cell r="G20">
            <v>1</v>
          </cell>
          <cell r="H20">
            <v>60</v>
          </cell>
          <cell r="I20" t="str">
            <v>матрица</v>
          </cell>
          <cell r="J20">
            <v>4464.2120000000004</v>
          </cell>
          <cell r="K20">
            <v>-3032.9930000000004</v>
          </cell>
          <cell r="L20">
            <v>22.398000000000138</v>
          </cell>
          <cell r="M20">
            <v>1408.8209999999999</v>
          </cell>
        </row>
        <row r="21">
          <cell r="A21" t="str">
            <v xml:space="preserve"> 225  Колбаса Дугушка со шпиком, ВЕС, ТМ Стародворье   ПОКОМ</v>
          </cell>
          <cell r="B21" t="str">
            <v>кг</v>
          </cell>
          <cell r="G21">
            <v>0</v>
          </cell>
          <cell r="H21">
            <v>60</v>
          </cell>
          <cell r="I21" t="str">
            <v>матрица</v>
          </cell>
          <cell r="J21">
            <v>36.767000000000003</v>
          </cell>
          <cell r="K21">
            <v>-36.767000000000003</v>
          </cell>
          <cell r="L21">
            <v>0</v>
          </cell>
        </row>
        <row r="22">
          <cell r="A22" t="str">
            <v xml:space="preserve"> 229  Колбаса Молочная Дугушка, в/у, ВЕС, ТМ Стародворье   ПОКОМ</v>
          </cell>
          <cell r="B22" t="str">
            <v>кг</v>
          </cell>
          <cell r="C22">
            <v>228.84399999999999</v>
          </cell>
          <cell r="D22">
            <v>1521.1</v>
          </cell>
          <cell r="E22">
            <v>653.69399999999996</v>
          </cell>
          <cell r="F22">
            <v>972.73199999999997</v>
          </cell>
          <cell r="G22">
            <v>1</v>
          </cell>
          <cell r="H22">
            <v>60</v>
          </cell>
          <cell r="I22" t="str">
            <v>матрица</v>
          </cell>
          <cell r="J22">
            <v>739.25</v>
          </cell>
          <cell r="K22">
            <v>-85.55600000000004</v>
          </cell>
          <cell r="L22">
            <v>451.78399999999999</v>
          </cell>
          <cell r="M22">
            <v>201.91</v>
          </cell>
        </row>
        <row r="23">
          <cell r="A23" t="str">
            <v xml:space="preserve"> 236  Колбаса Рубленая ЗАПЕЧ. Дугушка ТМ Стародворье, вектор, в/к    ПОКОМ</v>
          </cell>
          <cell r="B23" t="str">
            <v>кг</v>
          </cell>
          <cell r="C23">
            <v>207.666</v>
          </cell>
          <cell r="D23">
            <v>215.22</v>
          </cell>
          <cell r="E23">
            <v>109.03700000000001</v>
          </cell>
          <cell r="F23">
            <v>248.54</v>
          </cell>
          <cell r="G23">
            <v>1</v>
          </cell>
          <cell r="H23">
            <v>60</v>
          </cell>
          <cell r="I23" t="str">
            <v>матрица</v>
          </cell>
          <cell r="J23">
            <v>508.53</v>
          </cell>
          <cell r="K23">
            <v>-399.49299999999994</v>
          </cell>
          <cell r="L23">
            <v>109.03700000000001</v>
          </cell>
        </row>
        <row r="24">
          <cell r="A24" t="str">
            <v xml:space="preserve"> 239  Колбаса Салями запеч Дугушка, оболочка вектор, ВЕС, ТМ Стародворье  ПОКОМ</v>
          </cell>
          <cell r="B24" t="str">
            <v>кг</v>
          </cell>
          <cell r="C24">
            <v>25.492999999999999</v>
          </cell>
          <cell r="D24">
            <v>373.93900000000002</v>
          </cell>
          <cell r="E24">
            <v>168.92599999999999</v>
          </cell>
          <cell r="F24">
            <v>216.477</v>
          </cell>
          <cell r="G24">
            <v>1</v>
          </cell>
          <cell r="H24">
            <v>60</v>
          </cell>
          <cell r="I24" t="str">
            <v>матрица</v>
          </cell>
          <cell r="J24">
            <v>166.774</v>
          </cell>
          <cell r="K24">
            <v>2.1519999999999868</v>
          </cell>
          <cell r="L24">
            <v>68.551999999999992</v>
          </cell>
          <cell r="M24">
            <v>100.374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B25" t="str">
            <v>кг</v>
          </cell>
          <cell r="C25">
            <v>226.76499999999999</v>
          </cell>
          <cell r="D25">
            <v>687.71299999999997</v>
          </cell>
          <cell r="E25">
            <v>280.17500000000001</v>
          </cell>
          <cell r="F25">
            <v>549.15499999999997</v>
          </cell>
          <cell r="G25">
            <v>1</v>
          </cell>
          <cell r="H25">
            <v>60</v>
          </cell>
          <cell r="I25" t="str">
            <v>матрица</v>
          </cell>
          <cell r="J25">
            <v>376.58300000000003</v>
          </cell>
          <cell r="K25">
            <v>-96.408000000000015</v>
          </cell>
          <cell r="L25">
            <v>280.17500000000001</v>
          </cell>
        </row>
        <row r="26">
          <cell r="A26" t="str">
            <v xml:space="preserve"> 247  Сардельки Нежные, ВЕС.  ПОКОМ</v>
          </cell>
          <cell r="B26" t="str">
            <v>кг</v>
          </cell>
          <cell r="C26">
            <v>70.477000000000004</v>
          </cell>
          <cell r="D26">
            <v>288.14</v>
          </cell>
          <cell r="E26">
            <v>202.08</v>
          </cell>
          <cell r="F26">
            <v>151.428</v>
          </cell>
          <cell r="G26">
            <v>1</v>
          </cell>
          <cell r="H26">
            <v>30</v>
          </cell>
          <cell r="I26" t="str">
            <v>матрица</v>
          </cell>
          <cell r="J26">
            <v>304.99299999999999</v>
          </cell>
          <cell r="K26">
            <v>-102.91299999999998</v>
          </cell>
          <cell r="L26">
            <v>78.396000000000015</v>
          </cell>
          <cell r="M26">
            <v>123.684</v>
          </cell>
        </row>
        <row r="27">
          <cell r="A27" t="str">
            <v xml:space="preserve"> 248  Сардельки Сочные ТМ Особый рецепт,   ПОКОМ</v>
          </cell>
          <cell r="B27" t="str">
            <v>кг</v>
          </cell>
          <cell r="C27">
            <v>212.714</v>
          </cell>
          <cell r="D27">
            <v>503.964</v>
          </cell>
          <cell r="E27">
            <v>452.71499999999997</v>
          </cell>
          <cell r="F27">
            <v>218.34200000000001</v>
          </cell>
          <cell r="G27">
            <v>1</v>
          </cell>
          <cell r="H27">
            <v>30</v>
          </cell>
          <cell r="I27" t="str">
            <v>матрица</v>
          </cell>
          <cell r="J27">
            <v>2163.8710000000001</v>
          </cell>
          <cell r="K27">
            <v>-1711.1560000000002</v>
          </cell>
          <cell r="L27">
            <v>186.28699999999998</v>
          </cell>
          <cell r="M27">
            <v>266.428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B28" t="str">
            <v>кг</v>
          </cell>
          <cell r="C28">
            <v>27.247</v>
          </cell>
          <cell r="D28">
            <v>302.35000000000002</v>
          </cell>
          <cell r="E28">
            <v>138.20400000000001</v>
          </cell>
          <cell r="F28">
            <v>174.72</v>
          </cell>
          <cell r="G28">
            <v>1</v>
          </cell>
          <cell r="H28">
            <v>30</v>
          </cell>
          <cell r="I28" t="str">
            <v>матрица</v>
          </cell>
          <cell r="J28">
            <v>224.37200000000001</v>
          </cell>
          <cell r="K28">
            <v>-86.168000000000006</v>
          </cell>
          <cell r="L28">
            <v>10.574000000000012</v>
          </cell>
          <cell r="M28">
            <v>127.63</v>
          </cell>
        </row>
        <row r="29">
          <cell r="A29" t="str">
            <v xml:space="preserve"> 251  Сосиски Баварские, ВЕС.  ПОКОМ</v>
          </cell>
          <cell r="B29" t="str">
            <v>кг</v>
          </cell>
          <cell r="G29">
            <v>0</v>
          </cell>
          <cell r="H29">
            <v>45</v>
          </cell>
          <cell r="I29" t="str">
            <v>матрица</v>
          </cell>
          <cell r="K29">
            <v>0</v>
          </cell>
          <cell r="L29">
            <v>0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B30" t="str">
            <v>кг</v>
          </cell>
          <cell r="C30">
            <v>773.23</v>
          </cell>
          <cell r="D30">
            <v>608.15899999999999</v>
          </cell>
          <cell r="E30">
            <v>598.98500000000001</v>
          </cell>
          <cell r="F30">
            <v>654.14300000000003</v>
          </cell>
          <cell r="G30">
            <v>1</v>
          </cell>
          <cell r="H30">
            <v>40</v>
          </cell>
          <cell r="I30" t="str">
            <v>матрица</v>
          </cell>
          <cell r="J30">
            <v>579.64</v>
          </cell>
          <cell r="K30">
            <v>19.345000000000027</v>
          </cell>
          <cell r="L30">
            <v>519.64499999999998</v>
          </cell>
          <cell r="M30">
            <v>79.34</v>
          </cell>
        </row>
        <row r="31">
          <cell r="A31" t="str">
            <v xml:space="preserve"> 257  Сосиски Молочные оригинальные ТМ Особый рецепт, ВЕС.   ПОКОМ</v>
          </cell>
          <cell r="B31" t="str">
            <v>кг</v>
          </cell>
          <cell r="C31">
            <v>84.950999999999993</v>
          </cell>
          <cell r="D31">
            <v>275.75900000000001</v>
          </cell>
          <cell r="E31">
            <v>89.051000000000002</v>
          </cell>
          <cell r="F31">
            <v>246.465</v>
          </cell>
          <cell r="G31">
            <v>1</v>
          </cell>
          <cell r="H31">
            <v>40</v>
          </cell>
          <cell r="I31" t="str">
            <v>матрица</v>
          </cell>
          <cell r="J31">
            <v>82.5</v>
          </cell>
          <cell r="K31">
            <v>6.5510000000000019</v>
          </cell>
          <cell r="L31">
            <v>89.051000000000002</v>
          </cell>
        </row>
        <row r="32">
          <cell r="A32" t="str">
            <v xml:space="preserve"> 263  Шпикачки Стародворские, ВЕС.  ПОКОМ</v>
          </cell>
          <cell r="B32" t="str">
            <v>кг</v>
          </cell>
          <cell r="C32">
            <v>24.106999999999999</v>
          </cell>
          <cell r="D32">
            <v>119.73399999999999</v>
          </cell>
          <cell r="E32">
            <v>61.262999999999998</v>
          </cell>
          <cell r="F32">
            <v>63.555</v>
          </cell>
          <cell r="G32">
            <v>1</v>
          </cell>
          <cell r="H32">
            <v>30</v>
          </cell>
          <cell r="I32" t="str">
            <v>матрица</v>
          </cell>
          <cell r="J32">
            <v>54.4</v>
          </cell>
          <cell r="K32">
            <v>6.8629999999999995</v>
          </cell>
          <cell r="L32">
            <v>61.262999999999998</v>
          </cell>
        </row>
        <row r="33">
          <cell r="A33" t="str">
            <v xml:space="preserve"> 265  Колбаса Балыкбургская, ВЕС, ТМ Баварушка  ПОКОМ</v>
          </cell>
          <cell r="B33" t="str">
            <v>кг</v>
          </cell>
          <cell r="C33">
            <v>31.265000000000001</v>
          </cell>
          <cell r="D33">
            <v>259.30599999999998</v>
          </cell>
          <cell r="E33">
            <v>93.632000000000005</v>
          </cell>
          <cell r="F33">
            <v>168.86699999999999</v>
          </cell>
          <cell r="G33">
            <v>1</v>
          </cell>
          <cell r="H33">
            <v>50</v>
          </cell>
          <cell r="I33" t="str">
            <v>матрица</v>
          </cell>
          <cell r="J33">
            <v>112.2</v>
          </cell>
          <cell r="K33">
            <v>-18.567999999999998</v>
          </cell>
          <cell r="L33">
            <v>93.632000000000005</v>
          </cell>
        </row>
        <row r="34">
          <cell r="A34" t="str">
            <v xml:space="preserve"> 267  Колбаса Салями Филейбургская зернистая, оболочка фиброуз, ВЕС, ТМ Баварушка  ПОКОМ</v>
          </cell>
          <cell r="B34" t="str">
            <v>кг</v>
          </cell>
          <cell r="C34">
            <v>143.077</v>
          </cell>
          <cell r="D34">
            <v>90.230999999999995</v>
          </cell>
          <cell r="E34">
            <v>102.788</v>
          </cell>
          <cell r="F34">
            <v>99.644000000000005</v>
          </cell>
          <cell r="G34">
            <v>1</v>
          </cell>
          <cell r="H34">
            <v>50</v>
          </cell>
          <cell r="I34" t="str">
            <v>матрица</v>
          </cell>
          <cell r="J34">
            <v>137.4</v>
          </cell>
          <cell r="K34">
            <v>-34.612000000000009</v>
          </cell>
          <cell r="L34">
            <v>85.518000000000001</v>
          </cell>
          <cell r="M34">
            <v>17.27</v>
          </cell>
        </row>
        <row r="35">
          <cell r="A35" t="str">
            <v xml:space="preserve"> 273  Сосиски Сочинки с сочной грудинкой, МГС 0.4кг,   ПОКОМ</v>
          </cell>
          <cell r="B35" t="str">
            <v>шт</v>
          </cell>
          <cell r="C35">
            <v>264</v>
          </cell>
          <cell r="D35">
            <v>594</v>
          </cell>
          <cell r="E35">
            <v>421</v>
          </cell>
          <cell r="F35">
            <v>389</v>
          </cell>
          <cell r="G35">
            <v>0.4</v>
          </cell>
          <cell r="H35">
            <v>45</v>
          </cell>
          <cell r="I35" t="str">
            <v>матрица</v>
          </cell>
          <cell r="J35">
            <v>787</v>
          </cell>
          <cell r="K35">
            <v>-366</v>
          </cell>
          <cell r="L35">
            <v>271</v>
          </cell>
          <cell r="M35">
            <v>150</v>
          </cell>
        </row>
        <row r="36">
          <cell r="A36" t="str">
            <v xml:space="preserve"> 276  Колбаса Сливушка ТМ Вязанка в оболочке полиамид 0,45 кг  ПОКОМ</v>
          </cell>
          <cell r="B36" t="str">
            <v>шт</v>
          </cell>
          <cell r="G36">
            <v>0</v>
          </cell>
          <cell r="H36">
            <v>50</v>
          </cell>
          <cell r="I36" t="str">
            <v>матрица</v>
          </cell>
          <cell r="K36">
            <v>0</v>
          </cell>
          <cell r="L36">
            <v>0</v>
          </cell>
        </row>
        <row r="37">
          <cell r="A37" t="str">
            <v xml:space="preserve"> 278  Сосиски Сочинки с сочным окороком, МГС 0.4кг,   ПОКОМ</v>
          </cell>
          <cell r="B37" t="str">
            <v>шт</v>
          </cell>
          <cell r="C37">
            <v>277</v>
          </cell>
          <cell r="D37">
            <v>678</v>
          </cell>
          <cell r="E37">
            <v>613</v>
          </cell>
          <cell r="F37">
            <v>292</v>
          </cell>
          <cell r="G37">
            <v>0.4</v>
          </cell>
          <cell r="H37">
            <v>45</v>
          </cell>
          <cell r="I37" t="str">
            <v>матрица</v>
          </cell>
          <cell r="J37">
            <v>1072</v>
          </cell>
          <cell r="K37">
            <v>-459</v>
          </cell>
          <cell r="L37">
            <v>373</v>
          </cell>
          <cell r="M37">
            <v>240</v>
          </cell>
        </row>
        <row r="38">
          <cell r="A38" t="str">
            <v xml:space="preserve"> 283  Сосиски Сочинки, ВЕС, ТМ Стародворье ПОКОМ</v>
          </cell>
          <cell r="B38" t="str">
            <v>кг</v>
          </cell>
          <cell r="D38">
            <v>107.694</v>
          </cell>
          <cell r="E38">
            <v>107.694</v>
          </cell>
          <cell r="G38">
            <v>0</v>
          </cell>
          <cell r="H38">
            <v>45</v>
          </cell>
          <cell r="I38" t="str">
            <v>матрица</v>
          </cell>
          <cell r="J38">
            <v>216.184</v>
          </cell>
          <cell r="K38">
            <v>-108.49</v>
          </cell>
          <cell r="L38">
            <v>0</v>
          </cell>
          <cell r="M38">
            <v>107.694</v>
          </cell>
        </row>
        <row r="39">
          <cell r="A39" t="str">
            <v xml:space="preserve"> 284  Сосиски Молокуши миникушай ТМ Вязанка, 0.45кг, ПОКОМ</v>
          </cell>
          <cell r="B39" t="str">
            <v>шт</v>
          </cell>
          <cell r="G39">
            <v>0</v>
          </cell>
          <cell r="H39">
            <v>45</v>
          </cell>
          <cell r="I39" t="str">
            <v>матрица</v>
          </cell>
          <cell r="K39">
            <v>0</v>
          </cell>
          <cell r="L39">
            <v>0</v>
          </cell>
        </row>
        <row r="40">
          <cell r="A40" t="str">
            <v xml:space="preserve"> 296  Колбаса Мясорубская с рубленой грудинкой 0,35кг срез ТМ Стародворье  ПОКОМ</v>
          </cell>
          <cell r="B40" t="str">
            <v>шт</v>
          </cell>
          <cell r="G40">
            <v>0</v>
          </cell>
          <cell r="H40">
            <v>40</v>
          </cell>
          <cell r="I40" t="str">
            <v>матрица</v>
          </cell>
          <cell r="K40">
            <v>0</v>
          </cell>
          <cell r="L40">
            <v>0</v>
          </cell>
        </row>
        <row r="41">
          <cell r="A41" t="str">
            <v xml:space="preserve"> 297  Колбаса Мясорубская с рубленой грудинкой ВЕС ТМ Стародворье  ПОКОМ</v>
          </cell>
          <cell r="B41" t="str">
            <v>кг</v>
          </cell>
          <cell r="C41">
            <v>134.346</v>
          </cell>
          <cell r="D41">
            <v>217.191</v>
          </cell>
          <cell r="E41">
            <v>221.21299999999999</v>
          </cell>
          <cell r="F41">
            <v>83.602999999999994</v>
          </cell>
          <cell r="G41">
            <v>1</v>
          </cell>
          <cell r="H41">
            <v>40</v>
          </cell>
          <cell r="I41" t="str">
            <v>матрица</v>
          </cell>
          <cell r="J41">
            <v>270.68400000000003</v>
          </cell>
          <cell r="K41">
            <v>-49.471000000000032</v>
          </cell>
          <cell r="L41">
            <v>167.84199999999998</v>
          </cell>
          <cell r="M41">
            <v>53.371000000000002</v>
          </cell>
        </row>
        <row r="42">
          <cell r="A42" t="str">
            <v xml:space="preserve"> 301  Сосиски Сочинки по-баварски с сыром,  0.4кг, ТМ Стародворье  ПОКОМ</v>
          </cell>
          <cell r="B42" t="str">
            <v>шт</v>
          </cell>
          <cell r="C42">
            <v>160</v>
          </cell>
          <cell r="D42">
            <v>354</v>
          </cell>
          <cell r="E42">
            <v>115</v>
          </cell>
          <cell r="F42">
            <v>374</v>
          </cell>
          <cell r="G42">
            <v>0.4</v>
          </cell>
          <cell r="H42">
            <v>40</v>
          </cell>
          <cell r="I42" t="str">
            <v>матрица</v>
          </cell>
          <cell r="J42">
            <v>128</v>
          </cell>
          <cell r="K42">
            <v>-13</v>
          </cell>
          <cell r="L42">
            <v>112</v>
          </cell>
          <cell r="M42">
            <v>3</v>
          </cell>
        </row>
        <row r="43">
          <cell r="A43" t="str">
            <v xml:space="preserve"> 302  Сосиски Сочинки по-баварски,  0.4кг, ТМ Стародворье  ПОКОМ</v>
          </cell>
          <cell r="B43" t="str">
            <v>шт</v>
          </cell>
          <cell r="C43">
            <v>384</v>
          </cell>
          <cell r="E43">
            <v>112</v>
          </cell>
          <cell r="F43">
            <v>240</v>
          </cell>
          <cell r="G43">
            <v>0.4</v>
          </cell>
          <cell r="H43">
            <v>45</v>
          </cell>
          <cell r="I43" t="str">
            <v>матрица</v>
          </cell>
          <cell r="J43">
            <v>123</v>
          </cell>
          <cell r="K43">
            <v>-11</v>
          </cell>
          <cell r="L43">
            <v>103</v>
          </cell>
          <cell r="M43">
            <v>9</v>
          </cell>
        </row>
        <row r="44">
          <cell r="A44" t="str">
            <v xml:space="preserve"> 304  Колбаса Салями Мясорубская с рубленным шпиком ВЕС ТМ Стародворье  ПОКОМ</v>
          </cell>
          <cell r="B44" t="str">
            <v>кг</v>
          </cell>
          <cell r="D44">
            <v>64.796999999999997</v>
          </cell>
          <cell r="E44">
            <v>64.796999999999997</v>
          </cell>
          <cell r="G44">
            <v>0</v>
          </cell>
          <cell r="H44" t="e">
            <v>#N/A</v>
          </cell>
          <cell r="I44" t="str">
            <v>не в матрице</v>
          </cell>
          <cell r="J44">
            <v>64.796999999999997</v>
          </cell>
          <cell r="K44">
            <v>0</v>
          </cell>
          <cell r="L44">
            <v>0</v>
          </cell>
          <cell r="M44">
            <v>64.796999999999997</v>
          </cell>
        </row>
        <row r="45">
          <cell r="A45" t="str">
            <v xml:space="preserve"> 305  Колбаса Сервелат Мясорубский с мелкорубленным окороком в/у  ТМ Стародворье ВЕС   ПОКОМ</v>
          </cell>
          <cell r="B45" t="str">
            <v>кг</v>
          </cell>
          <cell r="D45">
            <v>67.804000000000002</v>
          </cell>
          <cell r="E45">
            <v>64.804000000000002</v>
          </cell>
          <cell r="G45">
            <v>0</v>
          </cell>
          <cell r="H45">
            <v>40</v>
          </cell>
          <cell r="I45" t="str">
            <v>матрица</v>
          </cell>
          <cell r="J45">
            <v>99.433000000000007</v>
          </cell>
          <cell r="K45">
            <v>-34.629000000000005</v>
          </cell>
          <cell r="L45">
            <v>0</v>
          </cell>
          <cell r="M45">
            <v>64.804000000000002</v>
          </cell>
        </row>
        <row r="46">
          <cell r="A46" t="str">
            <v xml:space="preserve"> 307  Колбаса Сервелат Мясорубский с мелкорубленным окороком 0,35 кг срез ТМ Стародворье   Поком</v>
          </cell>
          <cell r="B46" t="str">
            <v>шт</v>
          </cell>
          <cell r="C46">
            <v>63</v>
          </cell>
          <cell r="D46">
            <v>516</v>
          </cell>
          <cell r="E46">
            <v>160</v>
          </cell>
          <cell r="F46">
            <v>345</v>
          </cell>
          <cell r="G46">
            <v>0.35</v>
          </cell>
          <cell r="H46">
            <v>40</v>
          </cell>
          <cell r="I46" t="str">
            <v>матрица</v>
          </cell>
          <cell r="J46">
            <v>237</v>
          </cell>
          <cell r="K46">
            <v>-77</v>
          </cell>
          <cell r="L46">
            <v>160</v>
          </cell>
        </row>
        <row r="47">
          <cell r="A47" t="str">
            <v xml:space="preserve"> 309  Сосиски Сочинки с сыром 0,4 кг ТМ Стародворье  ПОКОМ</v>
          </cell>
          <cell r="B47" t="str">
            <v>шт</v>
          </cell>
          <cell r="C47">
            <v>564</v>
          </cell>
          <cell r="D47">
            <v>606</v>
          </cell>
          <cell r="E47">
            <v>650</v>
          </cell>
          <cell r="F47">
            <v>449</v>
          </cell>
          <cell r="G47">
            <v>0.4</v>
          </cell>
          <cell r="H47">
            <v>40</v>
          </cell>
          <cell r="I47" t="str">
            <v>матрица</v>
          </cell>
          <cell r="J47">
            <v>1108</v>
          </cell>
          <cell r="K47">
            <v>-458</v>
          </cell>
          <cell r="L47">
            <v>350</v>
          </cell>
          <cell r="M47">
            <v>300</v>
          </cell>
        </row>
        <row r="48">
          <cell r="A48" t="str">
            <v xml:space="preserve"> 312  Ветчина Филейская ВЕС ТМ  Вязанка ТС Столичная  ПОКОМ</v>
          </cell>
          <cell r="B48" t="str">
            <v>кг</v>
          </cell>
          <cell r="C48">
            <v>6.2359999999999998</v>
          </cell>
          <cell r="D48">
            <v>141.11799999999999</v>
          </cell>
          <cell r="E48">
            <v>56.271000000000001</v>
          </cell>
          <cell r="F48">
            <v>82.117999999999995</v>
          </cell>
          <cell r="G48">
            <v>1</v>
          </cell>
          <cell r="H48">
            <v>50</v>
          </cell>
          <cell r="I48" t="str">
            <v>матрица</v>
          </cell>
          <cell r="J48">
            <v>56.95</v>
          </cell>
          <cell r="K48">
            <v>-0.67900000000000205</v>
          </cell>
          <cell r="L48">
            <v>54.890999999999998</v>
          </cell>
          <cell r="M48">
            <v>1.38</v>
          </cell>
        </row>
        <row r="49">
          <cell r="A49" t="str">
            <v xml:space="preserve"> 315  Колбаса вареная Молокуша ТМ Вязанка ВЕС, ПОКОМ</v>
          </cell>
          <cell r="B49" t="str">
            <v>кг</v>
          </cell>
          <cell r="C49">
            <v>160.369</v>
          </cell>
          <cell r="D49">
            <v>162.79900000000001</v>
          </cell>
          <cell r="E49">
            <v>117.262</v>
          </cell>
          <cell r="F49">
            <v>179.346</v>
          </cell>
          <cell r="G49">
            <v>1</v>
          </cell>
          <cell r="H49">
            <v>50</v>
          </cell>
          <cell r="I49" t="str">
            <v>матрица</v>
          </cell>
          <cell r="J49">
            <v>130</v>
          </cell>
          <cell r="K49">
            <v>-12.738</v>
          </cell>
          <cell r="L49">
            <v>117.262</v>
          </cell>
        </row>
        <row r="50">
          <cell r="A50" t="str">
            <v xml:space="preserve"> 318  Сосиски Датские ТМ Зареченские, ВЕС  ПОКОМ</v>
          </cell>
          <cell r="B50" t="str">
            <v>кг</v>
          </cell>
          <cell r="C50">
            <v>387.214</v>
          </cell>
          <cell r="D50">
            <v>1527.4780000000001</v>
          </cell>
          <cell r="E50">
            <v>1345.54</v>
          </cell>
          <cell r="F50">
            <v>535.12599999999998</v>
          </cell>
          <cell r="G50">
            <v>1</v>
          </cell>
          <cell r="H50">
            <v>40</v>
          </cell>
          <cell r="I50" t="str">
            <v>матрица</v>
          </cell>
          <cell r="J50">
            <v>1748.979</v>
          </cell>
          <cell r="K50">
            <v>-403.43900000000008</v>
          </cell>
          <cell r="L50">
            <v>339.25</v>
          </cell>
          <cell r="M50">
            <v>1006.29</v>
          </cell>
        </row>
        <row r="51">
          <cell r="A51" t="str">
            <v xml:space="preserve"> 322  Колбаса вареная Молокуша 0,45кг ТМ Вязанка  ПОКОМ</v>
          </cell>
          <cell r="B51" t="str">
            <v>шт</v>
          </cell>
          <cell r="G51">
            <v>0</v>
          </cell>
          <cell r="H51">
            <v>50</v>
          </cell>
          <cell r="I51" t="str">
            <v>матрица</v>
          </cell>
          <cell r="K51">
            <v>0</v>
          </cell>
          <cell r="L51">
            <v>0</v>
          </cell>
        </row>
        <row r="52">
          <cell r="A52" t="str">
            <v xml:space="preserve"> 327  Сосиски Сочинки с сыром ТМ Стародворье, ВЕС ПОКОМ</v>
          </cell>
          <cell r="B52" t="str">
            <v>кг</v>
          </cell>
          <cell r="C52">
            <v>2.8</v>
          </cell>
          <cell r="D52">
            <v>454.14499999999998</v>
          </cell>
          <cell r="E52">
            <v>357.68799999999999</v>
          </cell>
          <cell r="F52">
            <v>96.081999999999994</v>
          </cell>
          <cell r="G52">
            <v>1</v>
          </cell>
          <cell r="H52">
            <v>40</v>
          </cell>
          <cell r="I52" t="str">
            <v>матрица</v>
          </cell>
          <cell r="J52">
            <v>465.41300000000001</v>
          </cell>
          <cell r="K52">
            <v>-107.72500000000002</v>
          </cell>
          <cell r="L52">
            <v>130.14499999999998</v>
          </cell>
          <cell r="M52">
            <v>227.54300000000001</v>
          </cell>
        </row>
        <row r="53">
          <cell r="A53" t="str">
            <v xml:space="preserve"> 328  Сардельки Сочинки Стародворье ТМ  0,4 кг ПОКОМ</v>
          </cell>
          <cell r="B53" t="str">
            <v>шт</v>
          </cell>
          <cell r="C53">
            <v>180</v>
          </cell>
          <cell r="D53">
            <v>56</v>
          </cell>
          <cell r="E53">
            <v>178</v>
          </cell>
          <cell r="F53">
            <v>34</v>
          </cell>
          <cell r="G53">
            <v>0.4</v>
          </cell>
          <cell r="H53">
            <v>40</v>
          </cell>
          <cell r="I53" t="str">
            <v>матрица</v>
          </cell>
          <cell r="J53">
            <v>220</v>
          </cell>
          <cell r="K53">
            <v>-42</v>
          </cell>
          <cell r="L53">
            <v>178</v>
          </cell>
        </row>
        <row r="54">
          <cell r="A54" t="str">
            <v xml:space="preserve"> 329  Сардельки Сочинки с сыром Стародворье ТМ, 0,4 кг. ПОКОМ</v>
          </cell>
          <cell r="B54" t="str">
            <v>шт</v>
          </cell>
          <cell r="C54">
            <v>37</v>
          </cell>
          <cell r="D54">
            <v>470</v>
          </cell>
          <cell r="E54">
            <v>136</v>
          </cell>
          <cell r="F54">
            <v>351</v>
          </cell>
          <cell r="G54">
            <v>0.4</v>
          </cell>
          <cell r="H54">
            <v>40</v>
          </cell>
          <cell r="I54" t="str">
            <v>матрица</v>
          </cell>
          <cell r="J54">
            <v>211</v>
          </cell>
          <cell r="K54">
            <v>-75</v>
          </cell>
          <cell r="L54">
            <v>136</v>
          </cell>
        </row>
        <row r="55">
          <cell r="A55" t="str">
            <v xml:space="preserve"> 330  Колбаса вареная Филейская ТМ Вязанка ТС Классическая ВЕС  ПОКОМ</v>
          </cell>
          <cell r="B55" t="str">
            <v>кг</v>
          </cell>
          <cell r="G55">
            <v>0</v>
          </cell>
          <cell r="H55">
            <v>50</v>
          </cell>
          <cell r="I55" t="str">
            <v>матрица</v>
          </cell>
          <cell r="K55">
            <v>0</v>
          </cell>
          <cell r="L55">
            <v>0</v>
          </cell>
        </row>
        <row r="56">
          <cell r="A56" t="str">
            <v xml:space="preserve"> 335  Колбаса Сливушка ТМ Вязанка. ВЕС.  ПОКОМ </v>
          </cell>
          <cell r="B56" t="str">
            <v>кг</v>
          </cell>
          <cell r="C56">
            <v>225.76900000000001</v>
          </cell>
          <cell r="D56">
            <v>117.32899999999999</v>
          </cell>
          <cell r="E56">
            <v>135.578</v>
          </cell>
          <cell r="F56">
            <v>177.34800000000001</v>
          </cell>
          <cell r="G56">
            <v>1</v>
          </cell>
          <cell r="H56">
            <v>50</v>
          </cell>
          <cell r="I56" t="str">
            <v>матрица</v>
          </cell>
          <cell r="J56">
            <v>142.4</v>
          </cell>
          <cell r="K56">
            <v>-6.8220000000000027</v>
          </cell>
          <cell r="L56">
            <v>135.578</v>
          </cell>
        </row>
        <row r="57">
          <cell r="A57" t="str">
            <v xml:space="preserve"> 336  Ветчина Сливушка с индейкой ТМ Вязанка. ВЕС  ПОКОМ</v>
          </cell>
          <cell r="B57" t="str">
            <v>кг</v>
          </cell>
          <cell r="D57">
            <v>87.853999999999999</v>
          </cell>
          <cell r="E57">
            <v>26.01</v>
          </cell>
          <cell r="F57">
            <v>61.844000000000001</v>
          </cell>
          <cell r="G57">
            <v>1</v>
          </cell>
          <cell r="H57">
            <v>50</v>
          </cell>
          <cell r="I57" t="str">
            <v>матрица</v>
          </cell>
          <cell r="J57">
            <v>27.25</v>
          </cell>
          <cell r="K57">
            <v>-1.2399999999999984</v>
          </cell>
          <cell r="L57">
            <v>26.01</v>
          </cell>
        </row>
        <row r="58">
          <cell r="A58" t="str">
            <v xml:space="preserve"> 339  Колбаса вареная Филейская ТМ Вязанка ТС Классическая, 0,40 кг.  ПОКОМ</v>
          </cell>
          <cell r="B58" t="str">
            <v>шт</v>
          </cell>
          <cell r="G58">
            <v>0</v>
          </cell>
          <cell r="H58">
            <v>50</v>
          </cell>
          <cell r="I58" t="str">
            <v>матрица</v>
          </cell>
          <cell r="K58">
            <v>0</v>
          </cell>
          <cell r="L58">
            <v>0</v>
          </cell>
        </row>
        <row r="59">
          <cell r="A59" t="str">
            <v xml:space="preserve"> 342 Сосиски Сочинки Молочные ТМ Стародворье 0,4 кг ПОКОМ</v>
          </cell>
          <cell r="B59" t="str">
            <v>шт</v>
          </cell>
          <cell r="C59">
            <v>581</v>
          </cell>
          <cell r="D59">
            <v>1356</v>
          </cell>
          <cell r="E59">
            <v>1294</v>
          </cell>
          <cell r="F59">
            <v>556</v>
          </cell>
          <cell r="G59">
            <v>0.4</v>
          </cell>
          <cell r="H59">
            <v>40</v>
          </cell>
          <cell r="I59" t="str">
            <v>матрица</v>
          </cell>
          <cell r="J59">
            <v>1958</v>
          </cell>
          <cell r="K59">
            <v>-664</v>
          </cell>
          <cell r="L59">
            <v>544</v>
          </cell>
          <cell r="M59">
            <v>750</v>
          </cell>
        </row>
        <row r="60">
          <cell r="A60" t="str">
            <v xml:space="preserve"> 343 Сосиски Сочинки Сливочные ТМ Стародворье  0,4 кг</v>
          </cell>
          <cell r="B60" t="str">
            <v>шт</v>
          </cell>
          <cell r="C60">
            <v>337</v>
          </cell>
          <cell r="D60">
            <v>1110</v>
          </cell>
          <cell r="E60">
            <v>682</v>
          </cell>
          <cell r="F60">
            <v>660</v>
          </cell>
          <cell r="G60">
            <v>0.4</v>
          </cell>
          <cell r="H60">
            <v>40</v>
          </cell>
          <cell r="I60" t="str">
            <v>матрица</v>
          </cell>
          <cell r="J60">
            <v>1050</v>
          </cell>
          <cell r="K60">
            <v>-368</v>
          </cell>
          <cell r="L60">
            <v>232</v>
          </cell>
          <cell r="M60">
            <v>450</v>
          </cell>
        </row>
        <row r="61">
          <cell r="A61" t="str">
            <v xml:space="preserve"> 344  Колбаса Сочинка по-европейски с сочной грудинкой ТМ Стародворье, ВЕС ПОКОМ</v>
          </cell>
          <cell r="B61" t="str">
            <v>кг</v>
          </cell>
          <cell r="C61">
            <v>56.787999999999997</v>
          </cell>
          <cell r="D61">
            <v>461.702</v>
          </cell>
          <cell r="E61">
            <v>161.07599999999999</v>
          </cell>
          <cell r="F61">
            <v>307.66300000000001</v>
          </cell>
          <cell r="G61">
            <v>1</v>
          </cell>
          <cell r="H61">
            <v>40</v>
          </cell>
          <cell r="I61" t="str">
            <v>матрица</v>
          </cell>
          <cell r="J61">
            <v>325.74299999999999</v>
          </cell>
          <cell r="K61">
            <v>-164.667</v>
          </cell>
          <cell r="L61">
            <v>161.07599999999999</v>
          </cell>
        </row>
        <row r="62">
          <cell r="A62" t="str">
            <v xml:space="preserve"> 345  Колбаса Сочинка по-фински с сочным окроком ТМ Стародворье ВЕС ПОКОМ</v>
          </cell>
          <cell r="B62" t="str">
            <v>кг</v>
          </cell>
          <cell r="C62">
            <v>67.603999999999999</v>
          </cell>
          <cell r="D62">
            <v>309.88</v>
          </cell>
          <cell r="E62">
            <v>158.26900000000001</v>
          </cell>
          <cell r="F62">
            <v>185.096</v>
          </cell>
          <cell r="G62">
            <v>1</v>
          </cell>
          <cell r="H62">
            <v>40</v>
          </cell>
          <cell r="I62" t="str">
            <v>матрица</v>
          </cell>
          <cell r="J62">
            <v>418.25200000000001</v>
          </cell>
          <cell r="K62">
            <v>-259.983</v>
          </cell>
          <cell r="L62">
            <v>157.46899999999999</v>
          </cell>
          <cell r="M62">
            <v>0.8</v>
          </cell>
        </row>
        <row r="63">
          <cell r="A63" t="str">
            <v xml:space="preserve"> 347  Колбаса Сочинка рубленая с сочным окороком ТМ Стародворье ВЕС ПОКОМ</v>
          </cell>
          <cell r="B63" t="str">
            <v>кг</v>
          </cell>
          <cell r="G63">
            <v>0</v>
          </cell>
          <cell r="H63">
            <v>40</v>
          </cell>
          <cell r="I63" t="str">
            <v>матрица</v>
          </cell>
          <cell r="J63">
            <v>184.18700000000001</v>
          </cell>
          <cell r="K63">
            <v>-184.18700000000001</v>
          </cell>
          <cell r="L63">
            <v>0</v>
          </cell>
        </row>
        <row r="64">
          <cell r="A64" t="str">
            <v xml:space="preserve"> 364  Сардельки Филейские Вязанка ВЕС NDX ТМ Вязанка  ПОКОМ</v>
          </cell>
          <cell r="B64" t="str">
            <v>кг</v>
          </cell>
          <cell r="C64">
            <v>5.7350000000000003</v>
          </cell>
          <cell r="D64">
            <v>103.834</v>
          </cell>
          <cell r="E64">
            <v>51.134999999999998</v>
          </cell>
          <cell r="F64">
            <v>47.103999999999999</v>
          </cell>
          <cell r="G64">
            <v>1</v>
          </cell>
          <cell r="H64">
            <v>30</v>
          </cell>
          <cell r="I64" t="str">
            <v>матрица</v>
          </cell>
          <cell r="J64">
            <v>48.4</v>
          </cell>
          <cell r="K64">
            <v>2.7349999999999994</v>
          </cell>
          <cell r="L64">
            <v>51.134999999999998</v>
          </cell>
        </row>
        <row r="65">
          <cell r="A65" t="str">
            <v xml:space="preserve"> 376  Колбаса Докторская Дугушка 0,6кг ГОСТ ТМ Стародворье  ПОКОМ </v>
          </cell>
          <cell r="B65" t="str">
            <v>шт</v>
          </cell>
          <cell r="G65">
            <v>0</v>
          </cell>
          <cell r="H65">
            <v>60</v>
          </cell>
          <cell r="I65" t="str">
            <v>матрица</v>
          </cell>
          <cell r="K65">
            <v>0</v>
          </cell>
          <cell r="L65">
            <v>0</v>
          </cell>
        </row>
        <row r="66">
          <cell r="A66" t="str">
            <v xml:space="preserve"> 394 Ветчина Сочинка с сочным окороком ТМ Стародворье полиамид ф/в 0,35 кг  Поком</v>
          </cell>
          <cell r="B66" t="str">
            <v>шт</v>
          </cell>
          <cell r="G66">
            <v>0</v>
          </cell>
          <cell r="H66">
            <v>50</v>
          </cell>
          <cell r="I66" t="str">
            <v>матрица</v>
          </cell>
          <cell r="K66">
            <v>0</v>
          </cell>
          <cell r="L66">
            <v>0</v>
          </cell>
        </row>
        <row r="67">
          <cell r="A67" t="str">
            <v xml:space="preserve"> 395  Колбаса Докторская ГОСТ ТМ Вязанка в оболочке полиамид 0,37 кг. ПОКОМ</v>
          </cell>
          <cell r="B67" t="str">
            <v>шт</v>
          </cell>
          <cell r="G67">
            <v>0</v>
          </cell>
          <cell r="H67">
            <v>50</v>
          </cell>
          <cell r="I67" t="str">
            <v>матрица</v>
          </cell>
          <cell r="K67">
            <v>0</v>
          </cell>
          <cell r="L67">
            <v>0</v>
          </cell>
        </row>
        <row r="68">
          <cell r="A68" t="str">
            <v xml:space="preserve"> 396  Сардельки Филейские Вязанка ТМ Вязанка в оболочке NDX  0,4 кг. ПОКОМ</v>
          </cell>
          <cell r="B68" t="str">
            <v>шт</v>
          </cell>
          <cell r="G68">
            <v>0</v>
          </cell>
          <cell r="H68">
            <v>30</v>
          </cell>
          <cell r="I68" t="str">
            <v>матрица</v>
          </cell>
          <cell r="K68">
            <v>0</v>
          </cell>
          <cell r="L68">
            <v>0</v>
          </cell>
        </row>
        <row r="69">
          <cell r="A69" t="str">
            <v xml:space="preserve"> 397  Ветчина Дугушка ТМ Стародворье ТС Дугушка в полиамидной оболочке 0,6 кг. ПОКОМ</v>
          </cell>
          <cell r="B69" t="str">
            <v>шт</v>
          </cell>
          <cell r="G69">
            <v>0</v>
          </cell>
          <cell r="H69">
            <v>55</v>
          </cell>
          <cell r="I69" t="str">
            <v>матрица</v>
          </cell>
          <cell r="K69">
            <v>0</v>
          </cell>
          <cell r="L69">
            <v>0</v>
          </cell>
        </row>
        <row r="70">
          <cell r="A70" t="str">
            <v xml:space="preserve"> 397 Сосиски Сливочные по-стародворски Бордо Фикс.вес 0,45 П/а мгс Стародворье  Поком</v>
          </cell>
          <cell r="B70" t="str">
            <v>шт</v>
          </cell>
          <cell r="G70">
            <v>0</v>
          </cell>
          <cell r="H70">
            <v>40</v>
          </cell>
          <cell r="I70" t="str">
            <v>матрица</v>
          </cell>
          <cell r="K70">
            <v>0</v>
          </cell>
          <cell r="L70">
            <v>0</v>
          </cell>
        </row>
        <row r="71">
          <cell r="A71" t="str">
            <v xml:space="preserve"> 408  Ветчина Сливушка с индейкой ТМ Вязанка, 0,4кг  ПОКОМ</v>
          </cell>
          <cell r="B71" t="str">
            <v>шт</v>
          </cell>
          <cell r="C71">
            <v>64</v>
          </cell>
          <cell r="D71">
            <v>12</v>
          </cell>
          <cell r="E71">
            <v>21</v>
          </cell>
          <cell r="F71">
            <v>50</v>
          </cell>
          <cell r="G71">
            <v>0.4</v>
          </cell>
          <cell r="H71">
            <v>50</v>
          </cell>
          <cell r="I71" t="str">
            <v>матрица</v>
          </cell>
          <cell r="J71">
            <v>21</v>
          </cell>
          <cell r="K71">
            <v>0</v>
          </cell>
          <cell r="L71">
            <v>21</v>
          </cell>
        </row>
        <row r="72">
          <cell r="A72" t="str">
            <v xml:space="preserve"> 419  Колбаса Филейбургская зернистая 0,06 кг нарезка ТМ Баварушка  ПОКОМ</v>
          </cell>
          <cell r="B72" t="str">
            <v>шт</v>
          </cell>
          <cell r="C72">
            <v>22</v>
          </cell>
          <cell r="G72">
            <v>0.06</v>
          </cell>
          <cell r="H72">
            <v>60</v>
          </cell>
          <cell r="I72" t="str">
            <v>матрица</v>
          </cell>
          <cell r="J72">
            <v>31</v>
          </cell>
          <cell r="K72">
            <v>-31</v>
          </cell>
          <cell r="L72">
            <v>0</v>
          </cell>
        </row>
        <row r="73">
          <cell r="A73" t="str">
            <v xml:space="preserve"> 422  Деликатесы Бекон Балыкбургский ТМ Баварушка  0,15 кг.ПОКОМ</v>
          </cell>
          <cell r="B73" t="str">
            <v>шт</v>
          </cell>
          <cell r="D73">
            <v>60</v>
          </cell>
          <cell r="E73">
            <v>-1</v>
          </cell>
          <cell r="F73">
            <v>60</v>
          </cell>
          <cell r="G73">
            <v>0.15</v>
          </cell>
          <cell r="H73">
            <v>60</v>
          </cell>
          <cell r="I73" t="str">
            <v>матрица</v>
          </cell>
          <cell r="K73">
            <v>-1</v>
          </cell>
          <cell r="L73">
            <v>-1</v>
          </cell>
        </row>
        <row r="74">
          <cell r="A74" t="str">
            <v xml:space="preserve"> 435  Колбаса Молочная Стародворская  с молоком в оболочке полиамид 0,4 кг.ТМ Стародворье ПОКОМ</v>
          </cell>
          <cell r="B74" t="str">
            <v>шт</v>
          </cell>
          <cell r="C74">
            <v>24</v>
          </cell>
          <cell r="D74">
            <v>50</v>
          </cell>
          <cell r="E74">
            <v>39</v>
          </cell>
          <cell r="F74">
            <v>32</v>
          </cell>
          <cell r="G74">
            <v>0.4</v>
          </cell>
          <cell r="H74">
            <v>55</v>
          </cell>
          <cell r="I74" t="str">
            <v>матрица</v>
          </cell>
          <cell r="J74">
            <v>35</v>
          </cell>
          <cell r="K74">
            <v>4</v>
          </cell>
          <cell r="L74">
            <v>39</v>
          </cell>
        </row>
        <row r="75">
          <cell r="A75" t="str">
            <v xml:space="preserve"> 436  Колбаса Молочная стародворская с молоком, ВЕС, ТМ Стародворье  ПОКОМ</v>
          </cell>
          <cell r="B75" t="str">
            <v>кг</v>
          </cell>
          <cell r="C75">
            <v>57.628</v>
          </cell>
          <cell r="D75">
            <v>3.028</v>
          </cell>
          <cell r="E75">
            <v>37.018000000000001</v>
          </cell>
          <cell r="F75">
            <v>22.338000000000001</v>
          </cell>
          <cell r="G75">
            <v>1</v>
          </cell>
          <cell r="H75">
            <v>55</v>
          </cell>
          <cell r="I75" t="str">
            <v>матрица</v>
          </cell>
          <cell r="J75">
            <v>39.6</v>
          </cell>
          <cell r="K75">
            <v>-2.5820000000000007</v>
          </cell>
          <cell r="L75">
            <v>37.018000000000001</v>
          </cell>
        </row>
        <row r="76">
          <cell r="A76" t="str">
            <v xml:space="preserve"> 440  Колбаса Любительская ТМ Вязанка в оболочке полиамид.ВЕС ПОКОМ </v>
          </cell>
          <cell r="B76" t="str">
            <v>кг</v>
          </cell>
          <cell r="G76">
            <v>0</v>
          </cell>
          <cell r="H76">
            <v>50</v>
          </cell>
          <cell r="I76" t="str">
            <v>матрица</v>
          </cell>
          <cell r="K76">
            <v>0</v>
          </cell>
          <cell r="L76">
            <v>0</v>
          </cell>
        </row>
        <row r="77">
          <cell r="A77" t="str">
            <v xml:space="preserve"> 445  Колбаса Краковюрст ТМ Баварушка рубленая в оболочке черева в в.у 0,2 кг ПОКОМ</v>
          </cell>
          <cell r="B77" t="str">
            <v>шт</v>
          </cell>
          <cell r="C77">
            <v>63</v>
          </cell>
          <cell r="E77">
            <v>-1</v>
          </cell>
          <cell r="F77">
            <v>44</v>
          </cell>
          <cell r="G77">
            <v>0.2</v>
          </cell>
          <cell r="H77">
            <v>40</v>
          </cell>
          <cell r="I77" t="str">
            <v>матрица</v>
          </cell>
          <cell r="J77">
            <v>13</v>
          </cell>
          <cell r="K77">
            <v>-14</v>
          </cell>
          <cell r="L77">
            <v>-1</v>
          </cell>
        </row>
        <row r="78">
          <cell r="A78" t="str">
            <v xml:space="preserve"> 447  Колбаски Краковюрст ТМ Баварушка с изысканными пряностями в оболочке NDX в в.у 0,2 кг. ПОКОМ </v>
          </cell>
          <cell r="B78" t="str">
            <v>шт</v>
          </cell>
          <cell r="C78">
            <v>69</v>
          </cell>
          <cell r="D78">
            <v>30</v>
          </cell>
          <cell r="E78">
            <v>11</v>
          </cell>
          <cell r="F78">
            <v>66</v>
          </cell>
          <cell r="G78">
            <v>0.2</v>
          </cell>
          <cell r="H78">
            <v>35</v>
          </cell>
          <cell r="I78" t="str">
            <v>матрица</v>
          </cell>
          <cell r="J78">
            <v>20</v>
          </cell>
          <cell r="K78">
            <v>-9</v>
          </cell>
          <cell r="L78">
            <v>11</v>
          </cell>
        </row>
        <row r="79">
          <cell r="A79" t="str">
            <v xml:space="preserve"> 449  Колбаса Дугушка Стародворская ВЕС ТС Дугушка ПОКОМ</v>
          </cell>
          <cell r="B79" t="str">
            <v>кг</v>
          </cell>
          <cell r="C79">
            <v>209.21799999999999</v>
          </cell>
          <cell r="D79">
            <v>180.84200000000001</v>
          </cell>
          <cell r="E79">
            <v>52.45</v>
          </cell>
          <cell r="F79">
            <v>314.702</v>
          </cell>
          <cell r="G79">
            <v>1</v>
          </cell>
          <cell r="H79">
            <v>60</v>
          </cell>
          <cell r="I79" t="str">
            <v>матрица</v>
          </cell>
          <cell r="J79">
            <v>259.10000000000002</v>
          </cell>
          <cell r="K79">
            <v>-206.65000000000003</v>
          </cell>
          <cell r="L79">
            <v>52.45</v>
          </cell>
        </row>
        <row r="80">
          <cell r="A80" t="str">
            <v xml:space="preserve"> 452  Колбаса Со шпиком ВЕС большой батон ТМ Особый рецепт  ПОКОМ</v>
          </cell>
          <cell r="B80" t="str">
            <v>кг</v>
          </cell>
          <cell r="C80">
            <v>1400.268</v>
          </cell>
          <cell r="D80">
            <v>3941.9720000000002</v>
          </cell>
          <cell r="E80">
            <v>3680.0720000000001</v>
          </cell>
          <cell r="F80">
            <v>1482.643</v>
          </cell>
          <cell r="G80">
            <v>1</v>
          </cell>
          <cell r="H80">
            <v>60</v>
          </cell>
          <cell r="I80" t="str">
            <v>матрица</v>
          </cell>
          <cell r="J80">
            <v>6684.9250000000002</v>
          </cell>
          <cell r="K80">
            <v>-3004.8530000000001</v>
          </cell>
          <cell r="L80">
            <v>687.53200000000015</v>
          </cell>
          <cell r="M80">
            <v>2992.54</v>
          </cell>
        </row>
        <row r="81">
          <cell r="A81" t="str">
            <v xml:space="preserve"> 456  Колбаса Филейная ТМ Особый рецепт ВЕС большой батон  ПОКОМ</v>
          </cell>
          <cell r="B81" t="str">
            <v>кг</v>
          </cell>
          <cell r="C81">
            <v>800.60699999999997</v>
          </cell>
          <cell r="D81">
            <v>2474.2840000000001</v>
          </cell>
          <cell r="E81">
            <v>1171.3789999999999</v>
          </cell>
          <cell r="F81">
            <v>1847.502</v>
          </cell>
          <cell r="G81">
            <v>1</v>
          </cell>
          <cell r="H81">
            <v>60</v>
          </cell>
          <cell r="I81" t="str">
            <v>матрица</v>
          </cell>
          <cell r="J81">
            <v>1134.5999999999999</v>
          </cell>
          <cell r="K81">
            <v>36.778999999999996</v>
          </cell>
          <cell r="L81">
            <v>1171.3789999999999</v>
          </cell>
        </row>
        <row r="82">
          <cell r="A82" t="str">
            <v xml:space="preserve"> 457  Колбаса Молочная ТМ Особый рецепт ВЕС большой батон  ПОКОМ</v>
          </cell>
          <cell r="B82" t="str">
            <v>кг</v>
          </cell>
          <cell r="C82">
            <v>1377.279</v>
          </cell>
          <cell r="D82">
            <v>8830.384</v>
          </cell>
          <cell r="E82">
            <v>5967.8159999999998</v>
          </cell>
          <cell r="F82">
            <v>3787.8049999999998</v>
          </cell>
          <cell r="G82">
            <v>1</v>
          </cell>
          <cell r="H82">
            <v>60</v>
          </cell>
          <cell r="I82" t="str">
            <v>матрица</v>
          </cell>
          <cell r="J82">
            <v>7925.5249999999996</v>
          </cell>
          <cell r="K82">
            <v>-1957.7089999999998</v>
          </cell>
          <cell r="L82">
            <v>1975.4959999999996</v>
          </cell>
          <cell r="M82">
            <v>3992.32</v>
          </cell>
        </row>
        <row r="83">
          <cell r="A83" t="str">
            <v xml:space="preserve"> 460  Колбаса Стародворская Традиционная ВЕС ТМ Стародворье в оболочке полиамид. ПОКОМ</v>
          </cell>
          <cell r="B83" t="str">
            <v>кг</v>
          </cell>
          <cell r="C83">
            <v>71.05</v>
          </cell>
          <cell r="D83">
            <v>4.8000000000000001E-2</v>
          </cell>
          <cell r="E83">
            <v>13.044</v>
          </cell>
          <cell r="F83">
            <v>55.39</v>
          </cell>
          <cell r="G83">
            <v>1</v>
          </cell>
          <cell r="H83">
            <v>55</v>
          </cell>
          <cell r="I83" t="str">
            <v>матрица</v>
          </cell>
          <cell r="J83">
            <v>15.6</v>
          </cell>
          <cell r="K83">
            <v>-2.5559999999999992</v>
          </cell>
          <cell r="L83">
            <v>13.044</v>
          </cell>
        </row>
        <row r="84">
          <cell r="A84" t="str">
            <v xml:space="preserve"> 463  Колбаса Молочная Традиционнаяв оболочке полиамид.ТМ Стародворье. ВЕС ПОКОМ</v>
          </cell>
          <cell r="B84" t="str">
            <v>кг</v>
          </cell>
          <cell r="C84">
            <v>19.981000000000002</v>
          </cell>
          <cell r="D84">
            <v>29.364999999999998</v>
          </cell>
          <cell r="E84">
            <v>12.316000000000001</v>
          </cell>
          <cell r="F84">
            <v>34.659999999999997</v>
          </cell>
          <cell r="G84">
            <v>1</v>
          </cell>
          <cell r="H84">
            <v>55</v>
          </cell>
          <cell r="I84" t="str">
            <v>матрица</v>
          </cell>
          <cell r="J84">
            <v>15.4</v>
          </cell>
          <cell r="K84">
            <v>-3.0839999999999996</v>
          </cell>
          <cell r="L84">
            <v>12.316000000000001</v>
          </cell>
        </row>
        <row r="85">
          <cell r="A85" t="str">
            <v xml:space="preserve"> 464  Колбаса Стародворская Традиционная со шпиком оболочке полиамид ТМ Стародворье.</v>
          </cell>
          <cell r="B85" t="str">
            <v>кг</v>
          </cell>
          <cell r="C85">
            <v>19.146000000000001</v>
          </cell>
          <cell r="D85">
            <v>10.79</v>
          </cell>
          <cell r="E85">
            <v>8.07</v>
          </cell>
          <cell r="F85">
            <v>21.584</v>
          </cell>
          <cell r="G85">
            <v>1</v>
          </cell>
          <cell r="H85">
            <v>55</v>
          </cell>
          <cell r="I85" t="str">
            <v>матрица</v>
          </cell>
          <cell r="J85">
            <v>13.2</v>
          </cell>
          <cell r="K85">
            <v>-5.129999999999999</v>
          </cell>
          <cell r="L85">
            <v>8.07</v>
          </cell>
        </row>
        <row r="86">
          <cell r="A86" t="str">
            <v xml:space="preserve"> 465  Колбаса Филейная оригинальная ТМ Особый рецепт в оболочке полиамид. ВЕС. ПОКОМ</v>
          </cell>
          <cell r="B86" t="str">
            <v>кг</v>
          </cell>
          <cell r="G86">
            <v>0</v>
          </cell>
          <cell r="H86">
            <v>60</v>
          </cell>
          <cell r="I86" t="str">
            <v>матрица</v>
          </cell>
          <cell r="K86">
            <v>0</v>
          </cell>
          <cell r="L86">
            <v>0</v>
          </cell>
        </row>
        <row r="87">
          <cell r="A87" t="str">
            <v xml:space="preserve"> 490  Колбаса Сервелат Филейский ТМ Вязанка  0,3 кг. срез  ПОКОМ</v>
          </cell>
          <cell r="B87" t="str">
            <v>шт</v>
          </cell>
          <cell r="C87">
            <v>44</v>
          </cell>
          <cell r="D87">
            <v>93</v>
          </cell>
          <cell r="E87">
            <v>39</v>
          </cell>
          <cell r="F87">
            <v>74</v>
          </cell>
          <cell r="G87">
            <v>0.3</v>
          </cell>
          <cell r="H87">
            <v>40</v>
          </cell>
          <cell r="I87" t="str">
            <v>матрица</v>
          </cell>
          <cell r="J87">
            <v>49</v>
          </cell>
          <cell r="K87">
            <v>-10</v>
          </cell>
          <cell r="L87">
            <v>39</v>
          </cell>
        </row>
        <row r="88">
          <cell r="A88" t="str">
            <v xml:space="preserve"> 491  Колбаса Филейская Рубленая ТМ Вязанка  0,3 кг. срез.  ПОКОМ</v>
          </cell>
          <cell r="B88" t="str">
            <v>шт</v>
          </cell>
          <cell r="C88">
            <v>21</v>
          </cell>
          <cell r="D88">
            <v>153</v>
          </cell>
          <cell r="E88">
            <v>25</v>
          </cell>
          <cell r="F88">
            <v>122</v>
          </cell>
          <cell r="G88">
            <v>0.3</v>
          </cell>
          <cell r="H88">
            <v>40</v>
          </cell>
          <cell r="I88" t="str">
            <v>матрица</v>
          </cell>
          <cell r="J88">
            <v>47</v>
          </cell>
          <cell r="K88">
            <v>-22</v>
          </cell>
          <cell r="L88">
            <v>25</v>
          </cell>
        </row>
        <row r="89">
          <cell r="A89" t="str">
            <v xml:space="preserve"> 498  Колбаса Сочинка рубленая с сочным окороком 0,3кг ТМ Стародворье  ПОКОМ</v>
          </cell>
          <cell r="B89" t="str">
            <v>шт</v>
          </cell>
          <cell r="D89">
            <v>108</v>
          </cell>
          <cell r="E89">
            <v>74</v>
          </cell>
          <cell r="F89">
            <v>34</v>
          </cell>
          <cell r="G89">
            <v>0.3</v>
          </cell>
          <cell r="H89">
            <v>40</v>
          </cell>
          <cell r="I89" t="str">
            <v>матрица</v>
          </cell>
          <cell r="J89">
            <v>73</v>
          </cell>
          <cell r="K89">
            <v>1</v>
          </cell>
          <cell r="L89">
            <v>74</v>
          </cell>
        </row>
        <row r="90">
          <cell r="A90" t="str">
            <v>495  Колбаса Сочинка по-европейски с сочной грудинкой 0,3кг ТМ Стародворье  ПОКОМ</v>
          </cell>
          <cell r="B90" t="str">
            <v>шт</v>
          </cell>
          <cell r="D90">
            <v>108</v>
          </cell>
          <cell r="E90">
            <v>81</v>
          </cell>
          <cell r="F90">
            <v>27</v>
          </cell>
          <cell r="G90">
            <v>0.3</v>
          </cell>
          <cell r="H90">
            <v>40</v>
          </cell>
          <cell r="I90" t="str">
            <v>матрица</v>
          </cell>
          <cell r="J90">
            <v>79</v>
          </cell>
          <cell r="K90">
            <v>2</v>
          </cell>
          <cell r="L90">
            <v>81</v>
          </cell>
        </row>
        <row r="91">
          <cell r="A91" t="str">
            <v>496  Колбаса Сочинка по-фински с сочным окроком 0,3кг ТМ Стародворье  ПОКОМ</v>
          </cell>
          <cell r="B91" t="str">
            <v>шт</v>
          </cell>
          <cell r="C91">
            <v>245</v>
          </cell>
          <cell r="D91">
            <v>755</v>
          </cell>
          <cell r="E91">
            <v>281</v>
          </cell>
          <cell r="F91">
            <v>600</v>
          </cell>
          <cell r="G91">
            <v>0.3</v>
          </cell>
          <cell r="H91">
            <v>40</v>
          </cell>
          <cell r="I91" t="str">
            <v>матрица</v>
          </cell>
          <cell r="J91">
            <v>275</v>
          </cell>
          <cell r="K91">
            <v>6</v>
          </cell>
          <cell r="L91">
            <v>281</v>
          </cell>
        </row>
        <row r="92">
          <cell r="A92" t="str">
            <v>501 Сосиски Филейские по-ганноверски ТМ Вязанка.в оболочке амицел в м.г.с ВЕС. ПОКОМ</v>
          </cell>
          <cell r="B92" t="str">
            <v>кг</v>
          </cell>
          <cell r="C92">
            <v>66.078000000000003</v>
          </cell>
          <cell r="D92">
            <v>16.986999999999998</v>
          </cell>
          <cell r="E92">
            <v>35.615000000000002</v>
          </cell>
          <cell r="F92">
            <v>40.406999999999996</v>
          </cell>
          <cell r="G92">
            <v>1</v>
          </cell>
          <cell r="H92">
            <v>45</v>
          </cell>
          <cell r="I92" t="str">
            <v>матрица</v>
          </cell>
          <cell r="J92">
            <v>34.799999999999997</v>
          </cell>
          <cell r="K92">
            <v>0.81500000000000483</v>
          </cell>
          <cell r="L92">
            <v>35.615000000000002</v>
          </cell>
        </row>
        <row r="93">
          <cell r="A93" t="str">
            <v>504  Ветчина Мясорубская с окороком 0,33кг срез ТМ Стародворье  ПОКОМ</v>
          </cell>
          <cell r="B93" t="str">
            <v>шт</v>
          </cell>
          <cell r="C93">
            <v>69</v>
          </cell>
          <cell r="D93">
            <v>36</v>
          </cell>
          <cell r="E93">
            <v>47</v>
          </cell>
          <cell r="F93">
            <v>36</v>
          </cell>
          <cell r="G93">
            <v>0.33</v>
          </cell>
          <cell r="H93">
            <v>40</v>
          </cell>
          <cell r="I93" t="str">
            <v>матрица</v>
          </cell>
          <cell r="J93">
            <v>57</v>
          </cell>
          <cell r="K93">
            <v>-10</v>
          </cell>
          <cell r="L93">
            <v>47</v>
          </cell>
        </row>
        <row r="94">
          <cell r="A94" t="str">
            <v>505  Ветчина Стародворская ТМ Стародворье брикет 0,33 кг.  ПОКОМ</v>
          </cell>
          <cell r="B94" t="str">
            <v>шт</v>
          </cell>
          <cell r="C94">
            <v>106</v>
          </cell>
          <cell r="E94">
            <v>33</v>
          </cell>
          <cell r="F94">
            <v>68</v>
          </cell>
          <cell r="G94">
            <v>0.33</v>
          </cell>
          <cell r="H94">
            <v>50</v>
          </cell>
          <cell r="I94" t="str">
            <v>матрица</v>
          </cell>
          <cell r="J94">
            <v>33</v>
          </cell>
          <cell r="K94">
            <v>0</v>
          </cell>
          <cell r="L94">
            <v>33</v>
          </cell>
        </row>
        <row r="95">
          <cell r="A95" t="str">
            <v>с/к колбасы «Филейбургская с филе сочного окорока» ф/в 0,11 н/о ТМ «Баварушка»</v>
          </cell>
          <cell r="B95" t="str">
            <v>шт</v>
          </cell>
          <cell r="G95">
            <v>0.11</v>
          </cell>
          <cell r="H95">
            <v>150</v>
          </cell>
          <cell r="I95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8" width="7" customWidth="1"/>
    <col min="9" max="9" width="5" style="9" customWidth="1"/>
    <col min="10" max="10" width="5" customWidth="1"/>
    <col min="11" max="11" width="12" customWidth="1"/>
    <col min="12" max="19" width="7" customWidth="1"/>
    <col min="20" max="20" width="21" customWidth="1"/>
    <col min="21" max="22" width="5" customWidth="1"/>
    <col min="23" max="30" width="6" customWidth="1"/>
    <col min="31" max="31" width="31.42578125" customWidth="1"/>
    <col min="32" max="32" width="7" customWidth="1"/>
    <col min="33" max="53" width="8" customWidth="1"/>
  </cols>
  <sheetData>
    <row r="1" spans="1:53" x14ac:dyDescent="0.25">
      <c r="A1" s="1"/>
      <c r="B1" s="1"/>
      <c r="C1" s="1"/>
      <c r="D1" s="1"/>
      <c r="E1" s="1"/>
      <c r="F1" s="25" t="s">
        <v>136</v>
      </c>
      <c r="G1" s="26"/>
      <c r="H1" s="26"/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26"/>
      <c r="G2" s="26"/>
      <c r="H2" s="26"/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6" t="s">
        <v>134</v>
      </c>
      <c r="H3" s="16" t="s">
        <v>135</v>
      </c>
      <c r="I3" s="8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3" t="s">
        <v>139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1"/>
      <c r="H4" s="1"/>
      <c r="I4" s="7"/>
      <c r="J4" s="1"/>
      <c r="K4" s="1"/>
      <c r="L4" s="1"/>
      <c r="M4" s="1"/>
      <c r="N4" s="1"/>
      <c r="O4" s="1"/>
      <c r="P4" s="1" t="s">
        <v>22</v>
      </c>
      <c r="Q4" s="1" t="s">
        <v>23</v>
      </c>
      <c r="R4" s="1" t="s">
        <v>140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13432.149999999998</v>
      </c>
      <c r="F5" s="4">
        <f>SUM(F6:F500)</f>
        <v>37892.719000000005</v>
      </c>
      <c r="G5" s="4">
        <f t="shared" ref="G5:H5" si="0">SUM(G6:G500)</f>
        <v>14874.446</v>
      </c>
      <c r="H5" s="4">
        <f t="shared" si="0"/>
        <v>23018.272999999997</v>
      </c>
      <c r="I5" s="7"/>
      <c r="J5" s="1"/>
      <c r="K5" s="1"/>
      <c r="L5" s="4">
        <f t="shared" ref="L5:S5" si="1">SUM(L6:L500)</f>
        <v>48228.796000000009</v>
      </c>
      <c r="M5" s="4">
        <f t="shared" si="1"/>
        <v>-34796.646000000008</v>
      </c>
      <c r="N5" s="4">
        <f t="shared" si="1"/>
        <v>13324.945999999996</v>
      </c>
      <c r="O5" s="4">
        <f t="shared" si="1"/>
        <v>107.20399999999999</v>
      </c>
      <c r="P5" s="4">
        <f t="shared" si="1"/>
        <v>5712.8085999999994</v>
      </c>
      <c r="Q5" s="4">
        <f t="shared" si="1"/>
        <v>2664.9892000000004</v>
      </c>
      <c r="R5" s="4">
        <f t="shared" si="1"/>
        <v>4384.9740999999985</v>
      </c>
      <c r="S5" s="4">
        <f t="shared" si="1"/>
        <v>0</v>
      </c>
      <c r="T5" s="1"/>
      <c r="U5" s="1"/>
      <c r="V5" s="1"/>
      <c r="W5" s="4">
        <f t="shared" ref="W5:AD5" si="2">SUM(W6:W500)</f>
        <v>2562.4482000000007</v>
      </c>
      <c r="X5" s="4">
        <f t="shared" si="2"/>
        <v>2912.0867999999991</v>
      </c>
      <c r="Y5" s="4">
        <f t="shared" si="2"/>
        <v>3006.6979999999994</v>
      </c>
      <c r="Z5" s="4">
        <f t="shared" si="2"/>
        <v>2687.788399999999</v>
      </c>
      <c r="AA5" s="4">
        <f t="shared" si="2"/>
        <v>2673.1839999999993</v>
      </c>
      <c r="AB5" s="4">
        <f t="shared" si="2"/>
        <v>2618.4728</v>
      </c>
      <c r="AC5" s="4">
        <f t="shared" si="2"/>
        <v>2851.7303999999995</v>
      </c>
      <c r="AD5" s="4">
        <f t="shared" si="2"/>
        <v>2924.9674000000009</v>
      </c>
      <c r="AE5" s="1"/>
      <c r="AF5" s="4">
        <f>SUM(AF6:AF500)</f>
        <v>3887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32</v>
      </c>
      <c r="B6" s="1" t="s">
        <v>33</v>
      </c>
      <c r="C6" s="1">
        <v>62.91</v>
      </c>
      <c r="D6" s="1">
        <v>150.226</v>
      </c>
      <c r="E6" s="1">
        <v>91.578999999999994</v>
      </c>
      <c r="F6" s="1">
        <v>94.179000000000002</v>
      </c>
      <c r="G6" s="1">
        <f>VLOOKUP(A6,[1]Sheet!$A:$M,13,0)</f>
        <v>0</v>
      </c>
      <c r="H6" s="1">
        <f>F6-G6</f>
        <v>94.179000000000002</v>
      </c>
      <c r="I6" s="7">
        <v>1</v>
      </c>
      <c r="J6" s="1">
        <v>50</v>
      </c>
      <c r="K6" s="1" t="s">
        <v>34</v>
      </c>
      <c r="L6" s="1">
        <v>91.45</v>
      </c>
      <c r="M6" s="1">
        <f t="shared" ref="M6:M37" si="3">E6-L6</f>
        <v>0.12899999999999068</v>
      </c>
      <c r="N6" s="1">
        <f>E6-O6</f>
        <v>91.578999999999994</v>
      </c>
      <c r="O6" s="1"/>
      <c r="P6" s="1">
        <v>102.77799999999991</v>
      </c>
      <c r="Q6" s="1">
        <f>N6/5</f>
        <v>18.315799999999999</v>
      </c>
      <c r="R6" s="5">
        <v>10</v>
      </c>
      <c r="S6" s="5"/>
      <c r="T6" s="1"/>
      <c r="U6" s="1">
        <f>(H6+P6+R6)/Q6</f>
        <v>11.299369942890833</v>
      </c>
      <c r="V6" s="1">
        <f>(H6+P6)/Q6</f>
        <v>10.753393245176291</v>
      </c>
      <c r="W6" s="1">
        <v>18.0868</v>
      </c>
      <c r="X6" s="1">
        <v>15.1172</v>
      </c>
      <c r="Y6" s="1">
        <v>13.6792</v>
      </c>
      <c r="Z6" s="1">
        <v>12.2766</v>
      </c>
      <c r="AA6" s="1">
        <v>16.384399999999999</v>
      </c>
      <c r="AB6" s="1">
        <v>15.040800000000001</v>
      </c>
      <c r="AC6" s="1">
        <v>12.4808</v>
      </c>
      <c r="AD6" s="1">
        <v>17.063199999999998</v>
      </c>
      <c r="AE6" s="1"/>
      <c r="AF6" s="1">
        <f>ROUND(R6*I6,0)</f>
        <v>10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35</v>
      </c>
      <c r="B7" s="1" t="s">
        <v>33</v>
      </c>
      <c r="C7" s="1">
        <v>212.102</v>
      </c>
      <c r="D7" s="1">
        <v>475.24799999999999</v>
      </c>
      <c r="E7" s="1">
        <v>237.214</v>
      </c>
      <c r="F7" s="1">
        <v>397.36599999999999</v>
      </c>
      <c r="G7" s="1">
        <f>VLOOKUP(A7,[1]Sheet!$A:$M,13,0)</f>
        <v>104.724</v>
      </c>
      <c r="H7" s="1">
        <f t="shared" ref="H7:H70" si="4">F7-G7</f>
        <v>292.642</v>
      </c>
      <c r="I7" s="7">
        <v>1</v>
      </c>
      <c r="J7" s="1">
        <v>45</v>
      </c>
      <c r="K7" s="1" t="s">
        <v>34</v>
      </c>
      <c r="L7" s="1">
        <v>348.62400000000002</v>
      </c>
      <c r="M7" s="1">
        <f t="shared" si="3"/>
        <v>-111.41000000000003</v>
      </c>
      <c r="N7" s="1">
        <f t="shared" ref="N7:N70" si="5">E7-O7</f>
        <v>237.214</v>
      </c>
      <c r="O7" s="1"/>
      <c r="P7" s="1">
        <v>148.80760000000009</v>
      </c>
      <c r="Q7" s="1">
        <f t="shared" ref="Q7:Q70" si="6">N7/5</f>
        <v>47.442799999999998</v>
      </c>
      <c r="R7" s="20">
        <f>9.5*Q7-P7-H7</f>
        <v>9.2569999999998913</v>
      </c>
      <c r="S7" s="5"/>
      <c r="T7" s="1"/>
      <c r="U7" s="1">
        <f t="shared" ref="U7:U70" si="7">(H7+P7+R7)/Q7</f>
        <v>9.5</v>
      </c>
      <c r="V7" s="1">
        <f t="shared" ref="V7:V70" si="8">(H7+P7)/Q7</f>
        <v>9.3048808249091568</v>
      </c>
      <c r="W7" s="1">
        <v>51.804400000000001</v>
      </c>
      <c r="X7" s="1">
        <v>50.988799999999998</v>
      </c>
      <c r="Y7" s="1">
        <v>48.260000000000012</v>
      </c>
      <c r="Z7" s="1">
        <v>56.732199999999999</v>
      </c>
      <c r="AA7" s="1">
        <v>49.176200000000001</v>
      </c>
      <c r="AB7" s="1">
        <v>8.7325999999999997</v>
      </c>
      <c r="AC7" s="1">
        <v>25.166599999999999</v>
      </c>
      <c r="AD7" s="1">
        <v>66.778400000000005</v>
      </c>
      <c r="AE7" s="1"/>
      <c r="AF7" s="1">
        <f t="shared" ref="AF7:AF70" si="9">ROUND(R7*I7,0)</f>
        <v>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36</v>
      </c>
      <c r="B8" s="1" t="s">
        <v>33</v>
      </c>
      <c r="C8" s="1">
        <v>-1.44</v>
      </c>
      <c r="D8" s="1">
        <v>752.96600000000001</v>
      </c>
      <c r="E8" s="1">
        <v>295.49200000000002</v>
      </c>
      <c r="F8" s="1">
        <v>450.64800000000002</v>
      </c>
      <c r="G8" s="1">
        <f>VLOOKUP(A8,[1]Sheet!$A:$M,13,0)</f>
        <v>0</v>
      </c>
      <c r="H8" s="1">
        <f t="shared" si="4"/>
        <v>450.64800000000002</v>
      </c>
      <c r="I8" s="7">
        <v>1</v>
      </c>
      <c r="J8" s="1">
        <v>45</v>
      </c>
      <c r="K8" s="1" t="s">
        <v>34</v>
      </c>
      <c r="L8" s="1">
        <v>277.7</v>
      </c>
      <c r="M8" s="1">
        <f t="shared" si="3"/>
        <v>17.79200000000003</v>
      </c>
      <c r="N8" s="1">
        <f t="shared" si="5"/>
        <v>295.49200000000002</v>
      </c>
      <c r="O8" s="1"/>
      <c r="P8" s="1">
        <v>0</v>
      </c>
      <c r="Q8" s="1">
        <f t="shared" si="6"/>
        <v>59.098400000000005</v>
      </c>
      <c r="R8" s="20">
        <f>9.5*Q8-P8-H8</f>
        <v>110.78679999999997</v>
      </c>
      <c r="S8" s="5"/>
      <c r="T8" s="1"/>
      <c r="U8" s="1">
        <f t="shared" si="7"/>
        <v>9.4999999999999982</v>
      </c>
      <c r="V8" s="1">
        <f t="shared" si="8"/>
        <v>7.6253841051534383</v>
      </c>
      <c r="W8" s="1">
        <v>46.864800000000002</v>
      </c>
      <c r="X8" s="1">
        <v>46.016199999999998</v>
      </c>
      <c r="Y8" s="1">
        <v>61.956800000000001</v>
      </c>
      <c r="Z8" s="1">
        <v>86.199399999999997</v>
      </c>
      <c r="AA8" s="1">
        <v>69.974000000000004</v>
      </c>
      <c r="AB8" s="1">
        <v>45.334000000000003</v>
      </c>
      <c r="AC8" s="1">
        <v>45.334000000000003</v>
      </c>
      <c r="AD8" s="1">
        <v>70.775400000000005</v>
      </c>
      <c r="AE8" s="1"/>
      <c r="AF8" s="1">
        <f t="shared" si="9"/>
        <v>111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9" t="s">
        <v>37</v>
      </c>
      <c r="B9" s="1" t="s">
        <v>33</v>
      </c>
      <c r="C9" s="1">
        <v>75.540999999999997</v>
      </c>
      <c r="D9" s="1">
        <v>1.6160000000000001</v>
      </c>
      <c r="E9" s="1">
        <v>60.856999999999999</v>
      </c>
      <c r="F9" s="1"/>
      <c r="G9" s="1">
        <f>VLOOKUP(A9,[1]Sheet!$A:$M,13,0)</f>
        <v>0</v>
      </c>
      <c r="H9" s="1">
        <f t="shared" si="4"/>
        <v>0</v>
      </c>
      <c r="I9" s="7">
        <v>1</v>
      </c>
      <c r="J9" s="1">
        <v>40</v>
      </c>
      <c r="K9" s="1" t="s">
        <v>34</v>
      </c>
      <c r="L9" s="1">
        <v>67.400000000000006</v>
      </c>
      <c r="M9" s="1">
        <f t="shared" si="3"/>
        <v>-6.5430000000000064</v>
      </c>
      <c r="N9" s="1">
        <f t="shared" si="5"/>
        <v>58.051000000000002</v>
      </c>
      <c r="O9" s="1">
        <v>2.806</v>
      </c>
      <c r="P9" s="19"/>
      <c r="Q9" s="1">
        <f t="shared" si="6"/>
        <v>11.610200000000001</v>
      </c>
      <c r="R9" s="18">
        <v>40</v>
      </c>
      <c r="S9" s="5"/>
      <c r="T9" s="1"/>
      <c r="U9" s="1">
        <f t="shared" si="7"/>
        <v>3.4452464212502796</v>
      </c>
      <c r="V9" s="1">
        <f t="shared" si="8"/>
        <v>0</v>
      </c>
      <c r="W9" s="1">
        <v>14.911</v>
      </c>
      <c r="X9" s="1">
        <v>19.426400000000001</v>
      </c>
      <c r="Y9" s="1">
        <v>19.689599999999999</v>
      </c>
      <c r="Z9" s="1">
        <v>12.1876</v>
      </c>
      <c r="AA9" s="1">
        <v>14.734400000000001</v>
      </c>
      <c r="AB9" s="1">
        <v>18.382200000000001</v>
      </c>
      <c r="AC9" s="1">
        <v>18.059000000000001</v>
      </c>
      <c r="AD9" s="1">
        <v>21.691400000000002</v>
      </c>
      <c r="AE9" s="19" t="s">
        <v>38</v>
      </c>
      <c r="AF9" s="1">
        <f t="shared" si="9"/>
        <v>40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3" t="s">
        <v>39</v>
      </c>
      <c r="B10" s="13" t="s">
        <v>40</v>
      </c>
      <c r="C10" s="13"/>
      <c r="D10" s="13"/>
      <c r="E10" s="13"/>
      <c r="F10" s="13"/>
      <c r="G10" s="13">
        <f>VLOOKUP(A10,[1]Sheet!$A:$M,13,0)</f>
        <v>0</v>
      </c>
      <c r="H10" s="13">
        <f t="shared" si="4"/>
        <v>0</v>
      </c>
      <c r="I10" s="14">
        <v>0</v>
      </c>
      <c r="J10" s="13">
        <v>45</v>
      </c>
      <c r="K10" s="13" t="s">
        <v>34</v>
      </c>
      <c r="L10" s="13"/>
      <c r="M10" s="13">
        <f t="shared" si="3"/>
        <v>0</v>
      </c>
      <c r="N10" s="13">
        <f t="shared" si="5"/>
        <v>0</v>
      </c>
      <c r="O10" s="13"/>
      <c r="P10" s="13"/>
      <c r="Q10" s="13">
        <f t="shared" si="6"/>
        <v>0</v>
      </c>
      <c r="R10" s="15"/>
      <c r="S10" s="15"/>
      <c r="T10" s="13"/>
      <c r="U10" s="13" t="e">
        <f t="shared" si="7"/>
        <v>#DIV/0!</v>
      </c>
      <c r="V10" s="13" t="e">
        <f t="shared" si="8"/>
        <v>#DIV/0!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 t="s">
        <v>41</v>
      </c>
      <c r="AF10" s="13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3" t="s">
        <v>42</v>
      </c>
      <c r="B11" s="13" t="s">
        <v>40</v>
      </c>
      <c r="C11" s="13"/>
      <c r="D11" s="13"/>
      <c r="E11" s="13"/>
      <c r="F11" s="13"/>
      <c r="G11" s="13">
        <f>VLOOKUP(A11,[1]Sheet!$A:$M,13,0)</f>
        <v>0</v>
      </c>
      <c r="H11" s="13">
        <f t="shared" si="4"/>
        <v>0</v>
      </c>
      <c r="I11" s="14">
        <v>0</v>
      </c>
      <c r="J11" s="13">
        <v>45</v>
      </c>
      <c r="K11" s="13" t="s">
        <v>34</v>
      </c>
      <c r="L11" s="13"/>
      <c r="M11" s="13">
        <f t="shared" si="3"/>
        <v>0</v>
      </c>
      <c r="N11" s="13">
        <f t="shared" si="5"/>
        <v>0</v>
      </c>
      <c r="O11" s="13"/>
      <c r="P11" s="13"/>
      <c r="Q11" s="13">
        <f t="shared" si="6"/>
        <v>0</v>
      </c>
      <c r="R11" s="15"/>
      <c r="S11" s="15"/>
      <c r="T11" s="13"/>
      <c r="U11" s="13" t="e">
        <f t="shared" si="7"/>
        <v>#DIV/0!</v>
      </c>
      <c r="V11" s="13" t="e">
        <f t="shared" si="8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 t="s">
        <v>41</v>
      </c>
      <c r="AF11" s="13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3" t="s">
        <v>43</v>
      </c>
      <c r="B12" s="13" t="s">
        <v>40</v>
      </c>
      <c r="C12" s="13"/>
      <c r="D12" s="13"/>
      <c r="E12" s="13"/>
      <c r="F12" s="13"/>
      <c r="G12" s="13">
        <f>VLOOKUP(A12,[1]Sheet!$A:$M,13,0)</f>
        <v>0</v>
      </c>
      <c r="H12" s="13">
        <f t="shared" si="4"/>
        <v>0</v>
      </c>
      <c r="I12" s="14">
        <v>0</v>
      </c>
      <c r="J12" s="13">
        <v>180</v>
      </c>
      <c r="K12" s="13" t="s">
        <v>34</v>
      </c>
      <c r="L12" s="13"/>
      <c r="M12" s="13">
        <f t="shared" si="3"/>
        <v>0</v>
      </c>
      <c r="N12" s="13">
        <f t="shared" si="5"/>
        <v>0</v>
      </c>
      <c r="O12" s="13"/>
      <c r="P12" s="13"/>
      <c r="Q12" s="13">
        <f t="shared" si="6"/>
        <v>0</v>
      </c>
      <c r="R12" s="15"/>
      <c r="S12" s="15"/>
      <c r="T12" s="13"/>
      <c r="U12" s="13" t="e">
        <f t="shared" si="7"/>
        <v>#DIV/0!</v>
      </c>
      <c r="V12" s="13" t="e">
        <f t="shared" si="8"/>
        <v>#DIV/0!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 t="s">
        <v>41</v>
      </c>
      <c r="AF12" s="13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44</v>
      </c>
      <c r="B13" s="1" t="s">
        <v>40</v>
      </c>
      <c r="C13" s="1">
        <v>110</v>
      </c>
      <c r="D13" s="1">
        <v>2</v>
      </c>
      <c r="E13" s="1">
        <v>54</v>
      </c>
      <c r="F13" s="1">
        <v>36</v>
      </c>
      <c r="G13" s="1">
        <f>VLOOKUP(A13,[1]Sheet!$A:$M,13,0)</f>
        <v>0</v>
      </c>
      <c r="H13" s="1">
        <f t="shared" si="4"/>
        <v>36</v>
      </c>
      <c r="I13" s="7">
        <v>0.3</v>
      </c>
      <c r="J13" s="1">
        <v>40</v>
      </c>
      <c r="K13" s="1" t="s">
        <v>34</v>
      </c>
      <c r="L13" s="1">
        <v>63</v>
      </c>
      <c r="M13" s="1">
        <f t="shared" si="3"/>
        <v>-9</v>
      </c>
      <c r="N13" s="1">
        <f t="shared" si="5"/>
        <v>54</v>
      </c>
      <c r="O13" s="1"/>
      <c r="P13" s="1">
        <v>40</v>
      </c>
      <c r="Q13" s="1">
        <f t="shared" si="6"/>
        <v>10.8</v>
      </c>
      <c r="R13" s="5">
        <f t="shared" ref="R13" si="10">11*Q13-P13-H13</f>
        <v>42.800000000000011</v>
      </c>
      <c r="S13" s="5"/>
      <c r="T13" s="1"/>
      <c r="U13" s="1">
        <f t="shared" si="7"/>
        <v>11</v>
      </c>
      <c r="V13" s="1">
        <f t="shared" si="8"/>
        <v>7.0370370370370363</v>
      </c>
      <c r="W13" s="1">
        <v>11.4</v>
      </c>
      <c r="X13" s="1">
        <v>6.4</v>
      </c>
      <c r="Y13" s="1">
        <v>6.4</v>
      </c>
      <c r="Z13" s="1">
        <v>5.6</v>
      </c>
      <c r="AA13" s="1">
        <v>6</v>
      </c>
      <c r="AB13" s="1">
        <v>15.6</v>
      </c>
      <c r="AC13" s="1">
        <v>14.2</v>
      </c>
      <c r="AD13" s="1">
        <v>14</v>
      </c>
      <c r="AE13" s="1"/>
      <c r="AF13" s="1">
        <f t="shared" si="9"/>
        <v>13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45</v>
      </c>
      <c r="B14" s="1" t="s">
        <v>40</v>
      </c>
      <c r="C14" s="1">
        <v>232</v>
      </c>
      <c r="D14" s="1">
        <v>3</v>
      </c>
      <c r="E14" s="1">
        <v>59</v>
      </c>
      <c r="F14" s="1">
        <v>155</v>
      </c>
      <c r="G14" s="1">
        <f>VLOOKUP(A14,[1]Sheet!$A:$M,13,0)</f>
        <v>0</v>
      </c>
      <c r="H14" s="1">
        <f t="shared" si="4"/>
        <v>155</v>
      </c>
      <c r="I14" s="7">
        <v>0.17</v>
      </c>
      <c r="J14" s="1">
        <v>180</v>
      </c>
      <c r="K14" s="1" t="s">
        <v>34</v>
      </c>
      <c r="L14" s="1">
        <v>59</v>
      </c>
      <c r="M14" s="1">
        <f t="shared" si="3"/>
        <v>0</v>
      </c>
      <c r="N14" s="1">
        <f t="shared" si="5"/>
        <v>59</v>
      </c>
      <c r="O14" s="1"/>
      <c r="P14" s="1">
        <v>130</v>
      </c>
      <c r="Q14" s="1">
        <f t="shared" si="6"/>
        <v>11.8</v>
      </c>
      <c r="R14" s="5"/>
      <c r="S14" s="5"/>
      <c r="T14" s="1"/>
      <c r="U14" s="1">
        <f t="shared" si="7"/>
        <v>24.152542372881353</v>
      </c>
      <c r="V14" s="1">
        <f t="shared" si="8"/>
        <v>24.152542372881353</v>
      </c>
      <c r="W14" s="1">
        <v>14.6</v>
      </c>
      <c r="X14" s="1">
        <v>14.6</v>
      </c>
      <c r="Y14" s="1">
        <v>10.6</v>
      </c>
      <c r="Z14" s="1">
        <v>1</v>
      </c>
      <c r="AA14" s="1">
        <v>25.4</v>
      </c>
      <c r="AB14" s="1">
        <v>34.799999999999997</v>
      </c>
      <c r="AC14" s="1">
        <v>15</v>
      </c>
      <c r="AD14" s="1">
        <v>9.1999999999999993</v>
      </c>
      <c r="AE14" s="21" t="s">
        <v>56</v>
      </c>
      <c r="AF14" s="1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3" t="s">
        <v>46</v>
      </c>
      <c r="B15" s="13" t="s">
        <v>40</v>
      </c>
      <c r="C15" s="13"/>
      <c r="D15" s="13"/>
      <c r="E15" s="13"/>
      <c r="F15" s="13"/>
      <c r="G15" s="13">
        <f>VLOOKUP(A15,[1]Sheet!$A:$M,13,0)</f>
        <v>0</v>
      </c>
      <c r="H15" s="13">
        <f t="shared" si="4"/>
        <v>0</v>
      </c>
      <c r="I15" s="14">
        <v>0</v>
      </c>
      <c r="J15" s="13">
        <v>50</v>
      </c>
      <c r="K15" s="13" t="s">
        <v>34</v>
      </c>
      <c r="L15" s="13"/>
      <c r="M15" s="13">
        <f t="shared" si="3"/>
        <v>0</v>
      </c>
      <c r="N15" s="13">
        <f t="shared" si="5"/>
        <v>0</v>
      </c>
      <c r="O15" s="13"/>
      <c r="P15" s="13"/>
      <c r="Q15" s="13">
        <f t="shared" si="6"/>
        <v>0</v>
      </c>
      <c r="R15" s="15"/>
      <c r="S15" s="15"/>
      <c r="T15" s="13"/>
      <c r="U15" s="13" t="e">
        <f t="shared" si="7"/>
        <v>#DIV/0!</v>
      </c>
      <c r="V15" s="13" t="e">
        <f t="shared" si="8"/>
        <v>#DIV/0!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 t="s">
        <v>41</v>
      </c>
      <c r="AF15" s="13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47</v>
      </c>
      <c r="B16" s="1" t="s">
        <v>40</v>
      </c>
      <c r="C16" s="1">
        <v>280</v>
      </c>
      <c r="D16" s="1"/>
      <c r="E16" s="1">
        <v>53</v>
      </c>
      <c r="F16" s="1">
        <v>187</v>
      </c>
      <c r="G16" s="1">
        <f>VLOOKUP(A16,[1]Sheet!$A:$M,13,0)</f>
        <v>0</v>
      </c>
      <c r="H16" s="1">
        <f t="shared" si="4"/>
        <v>187</v>
      </c>
      <c r="I16" s="7">
        <v>0.35</v>
      </c>
      <c r="J16" s="1">
        <v>50</v>
      </c>
      <c r="K16" s="1" t="s">
        <v>34</v>
      </c>
      <c r="L16" s="1">
        <v>109</v>
      </c>
      <c r="M16" s="1">
        <f t="shared" si="3"/>
        <v>-56</v>
      </c>
      <c r="N16" s="1">
        <f t="shared" si="5"/>
        <v>51</v>
      </c>
      <c r="O16" s="1">
        <v>2</v>
      </c>
      <c r="P16" s="1">
        <v>0</v>
      </c>
      <c r="Q16" s="1">
        <f t="shared" si="6"/>
        <v>10.199999999999999</v>
      </c>
      <c r="R16" s="5"/>
      <c r="S16" s="5"/>
      <c r="T16" s="1"/>
      <c r="U16" s="1">
        <f t="shared" si="7"/>
        <v>18.333333333333336</v>
      </c>
      <c r="V16" s="1">
        <f t="shared" si="8"/>
        <v>18.333333333333336</v>
      </c>
      <c r="W16" s="1">
        <v>14.8</v>
      </c>
      <c r="X16" s="1">
        <v>11</v>
      </c>
      <c r="Y16" s="1">
        <v>4.2</v>
      </c>
      <c r="Z16" s="1">
        <v>0.4</v>
      </c>
      <c r="AA16" s="1">
        <v>10.8</v>
      </c>
      <c r="AB16" s="1">
        <v>28</v>
      </c>
      <c r="AC16" s="1">
        <v>34.799999999999997</v>
      </c>
      <c r="AD16" s="1">
        <v>15.2</v>
      </c>
      <c r="AE16" s="21" t="s">
        <v>56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48</v>
      </c>
      <c r="B17" s="1" t="s">
        <v>33</v>
      </c>
      <c r="C17" s="1">
        <v>185.994</v>
      </c>
      <c r="D17" s="1">
        <v>227.86</v>
      </c>
      <c r="E17" s="1">
        <v>197.82300000000001</v>
      </c>
      <c r="F17" s="1">
        <v>182.63499999999999</v>
      </c>
      <c r="G17" s="1">
        <f>VLOOKUP(A17,[1]Sheet!$A:$M,13,0)</f>
        <v>0</v>
      </c>
      <c r="H17" s="1">
        <f t="shared" si="4"/>
        <v>182.63499999999999</v>
      </c>
      <c r="I17" s="7">
        <v>1</v>
      </c>
      <c r="J17" s="1">
        <v>55</v>
      </c>
      <c r="K17" s="1" t="s">
        <v>34</v>
      </c>
      <c r="L17" s="1">
        <v>593.77</v>
      </c>
      <c r="M17" s="1">
        <f t="shared" si="3"/>
        <v>-395.947</v>
      </c>
      <c r="N17" s="1">
        <f t="shared" si="5"/>
        <v>197.82300000000001</v>
      </c>
      <c r="O17" s="1"/>
      <c r="P17" s="1">
        <v>206.4658</v>
      </c>
      <c r="Q17" s="1">
        <f t="shared" si="6"/>
        <v>39.564599999999999</v>
      </c>
      <c r="R17" s="5">
        <f>13*Q17-P17-H17</f>
        <v>125.23899999999998</v>
      </c>
      <c r="S17" s="5"/>
      <c r="T17" s="1"/>
      <c r="U17" s="1">
        <f t="shared" si="7"/>
        <v>13</v>
      </c>
      <c r="V17" s="1">
        <f t="shared" si="8"/>
        <v>9.8345692866855732</v>
      </c>
      <c r="W17" s="1">
        <v>35.1678</v>
      </c>
      <c r="X17" s="1">
        <v>35.886800000000001</v>
      </c>
      <c r="Y17" s="1">
        <v>36.2348</v>
      </c>
      <c r="Z17" s="1">
        <v>55.1</v>
      </c>
      <c r="AA17" s="1">
        <v>61.303199999999997</v>
      </c>
      <c r="AB17" s="1">
        <v>74.793399999999991</v>
      </c>
      <c r="AC17" s="1">
        <v>81.066600000000008</v>
      </c>
      <c r="AD17" s="1">
        <v>72.684799999999996</v>
      </c>
      <c r="AE17" s="1"/>
      <c r="AF17" s="1">
        <f t="shared" si="9"/>
        <v>125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49</v>
      </c>
      <c r="B18" s="1" t="s">
        <v>33</v>
      </c>
      <c r="C18" s="1">
        <v>121.97799999999999</v>
      </c>
      <c r="D18" s="1">
        <v>6335.9480000000003</v>
      </c>
      <c r="E18" s="1">
        <v>1363.4880000000001</v>
      </c>
      <c r="F18" s="1">
        <v>4957.3530000000001</v>
      </c>
      <c r="G18" s="1">
        <f>VLOOKUP(A18,[1]Sheet!$A:$M,13,0)</f>
        <v>2022.77</v>
      </c>
      <c r="H18" s="1">
        <f t="shared" si="4"/>
        <v>2934.5830000000001</v>
      </c>
      <c r="I18" s="7">
        <v>1</v>
      </c>
      <c r="J18" s="1">
        <v>50</v>
      </c>
      <c r="K18" s="1" t="s">
        <v>34</v>
      </c>
      <c r="L18" s="1">
        <v>8391.7479999999996</v>
      </c>
      <c r="M18" s="1">
        <f t="shared" si="3"/>
        <v>-7028.2599999999993</v>
      </c>
      <c r="N18" s="1">
        <f t="shared" si="5"/>
        <v>1363.4880000000001</v>
      </c>
      <c r="O18" s="1"/>
      <c r="P18" s="1">
        <v>0</v>
      </c>
      <c r="Q18" s="1">
        <f t="shared" si="6"/>
        <v>272.69760000000002</v>
      </c>
      <c r="R18" s="5">
        <f>13*Q18-P18-H18</f>
        <v>610.48580000000038</v>
      </c>
      <c r="S18" s="5"/>
      <c r="T18" s="1"/>
      <c r="U18" s="1">
        <f t="shared" si="7"/>
        <v>13</v>
      </c>
      <c r="V18" s="1">
        <f t="shared" si="8"/>
        <v>10.761308497031143</v>
      </c>
      <c r="W18" s="1">
        <v>236.0898</v>
      </c>
      <c r="X18" s="1">
        <v>319.82060000000001</v>
      </c>
      <c r="Y18" s="1">
        <v>352.25400000000002</v>
      </c>
      <c r="Z18" s="1">
        <v>316.86759999999992</v>
      </c>
      <c r="AA18" s="1">
        <v>262.98160000000001</v>
      </c>
      <c r="AB18" s="1">
        <v>145.12819999999999</v>
      </c>
      <c r="AC18" s="1">
        <v>197.41399999999999</v>
      </c>
      <c r="AD18" s="1">
        <v>339.3098</v>
      </c>
      <c r="AE18" s="1" t="s">
        <v>50</v>
      </c>
      <c r="AF18" s="1">
        <f t="shared" si="9"/>
        <v>610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51</v>
      </c>
      <c r="B19" s="1" t="s">
        <v>33</v>
      </c>
      <c r="C19" s="1">
        <v>77.67</v>
      </c>
      <c r="D19" s="1">
        <v>228.45</v>
      </c>
      <c r="E19" s="1">
        <v>105.46</v>
      </c>
      <c r="F19" s="1">
        <v>169.35400000000001</v>
      </c>
      <c r="G19" s="1">
        <f>VLOOKUP(A19,[1]Sheet!$A:$M,13,0)</f>
        <v>7.9560000000000004</v>
      </c>
      <c r="H19" s="1">
        <f t="shared" si="4"/>
        <v>161.39800000000002</v>
      </c>
      <c r="I19" s="7">
        <v>1</v>
      </c>
      <c r="J19" s="1">
        <v>60</v>
      </c>
      <c r="K19" s="1" t="s">
        <v>34</v>
      </c>
      <c r="L19" s="1">
        <v>101.08</v>
      </c>
      <c r="M19" s="1">
        <f t="shared" si="3"/>
        <v>4.3799999999999955</v>
      </c>
      <c r="N19" s="1">
        <f t="shared" si="5"/>
        <v>97.503999999999991</v>
      </c>
      <c r="O19" s="1">
        <v>7.9560000000000004</v>
      </c>
      <c r="P19" s="1">
        <v>39.869199999999978</v>
      </c>
      <c r="Q19" s="1">
        <f t="shared" si="6"/>
        <v>19.500799999999998</v>
      </c>
      <c r="R19" s="5">
        <f>12*Q19-P19-H19</f>
        <v>32.742399999999975</v>
      </c>
      <c r="S19" s="5"/>
      <c r="T19" s="1"/>
      <c r="U19" s="1">
        <f t="shared" si="7"/>
        <v>12</v>
      </c>
      <c r="V19" s="1">
        <f t="shared" si="8"/>
        <v>10.320971447325238</v>
      </c>
      <c r="W19" s="1">
        <v>19.145600000000002</v>
      </c>
      <c r="X19" s="1">
        <v>25.284600000000001</v>
      </c>
      <c r="Y19" s="1">
        <v>23.131399999999999</v>
      </c>
      <c r="Z19" s="1">
        <v>25.563600000000001</v>
      </c>
      <c r="AA19" s="1">
        <v>30.296399999999998</v>
      </c>
      <c r="AB19" s="1">
        <v>29.079599999999999</v>
      </c>
      <c r="AC19" s="1">
        <v>30.2944</v>
      </c>
      <c r="AD19" s="1">
        <v>27.093</v>
      </c>
      <c r="AE19" s="1"/>
      <c r="AF19" s="1">
        <f t="shared" si="9"/>
        <v>33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52</v>
      </c>
      <c r="B20" s="1" t="s">
        <v>33</v>
      </c>
      <c r="C20" s="1"/>
      <c r="D20" s="1">
        <v>1634.297</v>
      </c>
      <c r="E20" s="1">
        <v>212.124</v>
      </c>
      <c r="F20" s="1">
        <v>1422.173</v>
      </c>
      <c r="G20" s="1">
        <f>VLOOKUP(A20,[1]Sheet!$A:$M,13,0)</f>
        <v>1408.8209999999999</v>
      </c>
      <c r="H20" s="1">
        <f t="shared" si="4"/>
        <v>13.352000000000089</v>
      </c>
      <c r="I20" s="7">
        <v>1</v>
      </c>
      <c r="J20" s="1">
        <v>60</v>
      </c>
      <c r="K20" s="1" t="s">
        <v>34</v>
      </c>
      <c r="L20" s="1">
        <v>4654.2120000000004</v>
      </c>
      <c r="M20" s="1">
        <f t="shared" si="3"/>
        <v>-4442.0880000000006</v>
      </c>
      <c r="N20" s="1">
        <f t="shared" si="5"/>
        <v>212.124</v>
      </c>
      <c r="O20" s="1"/>
      <c r="P20" s="1">
        <v>0</v>
      </c>
      <c r="Q20" s="1">
        <f t="shared" si="6"/>
        <v>42.424799999999998</v>
      </c>
      <c r="R20" s="5">
        <f>11*Q20-P20-H20</f>
        <v>453.32079999999991</v>
      </c>
      <c r="S20" s="5"/>
      <c r="T20" s="1"/>
      <c r="U20" s="1">
        <f t="shared" si="7"/>
        <v>11</v>
      </c>
      <c r="V20" s="1">
        <f t="shared" si="8"/>
        <v>0.31472157794497768</v>
      </c>
      <c r="W20" s="1">
        <v>4.479600000000028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24" t="s">
        <v>138</v>
      </c>
      <c r="AF20" s="1">
        <f t="shared" si="9"/>
        <v>453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3" t="s">
        <v>53</v>
      </c>
      <c r="B21" s="13" t="s">
        <v>33</v>
      </c>
      <c r="C21" s="13"/>
      <c r="D21" s="13"/>
      <c r="E21" s="13"/>
      <c r="F21" s="13"/>
      <c r="G21" s="13">
        <f>VLOOKUP(A21,[1]Sheet!$A:$M,13,0)</f>
        <v>0</v>
      </c>
      <c r="H21" s="13">
        <f t="shared" si="4"/>
        <v>0</v>
      </c>
      <c r="I21" s="14">
        <v>0</v>
      </c>
      <c r="J21" s="13">
        <v>60</v>
      </c>
      <c r="K21" s="13" t="s">
        <v>34</v>
      </c>
      <c r="L21" s="13">
        <v>36.767000000000003</v>
      </c>
      <c r="M21" s="13">
        <f t="shared" si="3"/>
        <v>-36.767000000000003</v>
      </c>
      <c r="N21" s="13">
        <f t="shared" si="5"/>
        <v>0</v>
      </c>
      <c r="O21" s="13"/>
      <c r="P21" s="13"/>
      <c r="Q21" s="13">
        <f t="shared" si="6"/>
        <v>0</v>
      </c>
      <c r="R21" s="15"/>
      <c r="S21" s="15"/>
      <c r="T21" s="13"/>
      <c r="U21" s="13" t="e">
        <f t="shared" si="7"/>
        <v>#DIV/0!</v>
      </c>
      <c r="V21" s="13" t="e">
        <f t="shared" si="8"/>
        <v>#DIV/0!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 t="s">
        <v>41</v>
      </c>
      <c r="AF21" s="13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54</v>
      </c>
      <c r="B22" s="1" t="s">
        <v>33</v>
      </c>
      <c r="C22" s="1">
        <v>107.342</v>
      </c>
      <c r="D22" s="1">
        <v>1632.84</v>
      </c>
      <c r="E22" s="1">
        <v>485.41399999999999</v>
      </c>
      <c r="F22" s="1">
        <v>1188.146</v>
      </c>
      <c r="G22" s="1">
        <f>VLOOKUP(A22,[1]Sheet!$A:$M,13,0)</f>
        <v>201.91</v>
      </c>
      <c r="H22" s="1">
        <f t="shared" si="4"/>
        <v>986.23599999999999</v>
      </c>
      <c r="I22" s="7">
        <v>1</v>
      </c>
      <c r="J22" s="1">
        <v>60</v>
      </c>
      <c r="K22" s="1" t="s">
        <v>34</v>
      </c>
      <c r="L22" s="1">
        <v>769.93</v>
      </c>
      <c r="M22" s="1">
        <f t="shared" si="3"/>
        <v>-284.51599999999996</v>
      </c>
      <c r="N22" s="1">
        <f t="shared" si="5"/>
        <v>485.41399999999999</v>
      </c>
      <c r="O22" s="1"/>
      <c r="P22" s="1">
        <v>0</v>
      </c>
      <c r="Q22" s="1">
        <f t="shared" si="6"/>
        <v>97.082799999999992</v>
      </c>
      <c r="R22" s="5">
        <f>13*Q22-P22-H22</f>
        <v>275.84039999999993</v>
      </c>
      <c r="S22" s="5"/>
      <c r="T22" s="1"/>
      <c r="U22" s="1">
        <f t="shared" si="7"/>
        <v>13</v>
      </c>
      <c r="V22" s="1">
        <f t="shared" si="8"/>
        <v>10.158709884758165</v>
      </c>
      <c r="W22" s="1">
        <v>90.356799999999993</v>
      </c>
      <c r="X22" s="1">
        <v>97.161199999999994</v>
      </c>
      <c r="Y22" s="1">
        <v>111.00279999999999</v>
      </c>
      <c r="Z22" s="1">
        <v>108.17359999999999</v>
      </c>
      <c r="AA22" s="1">
        <v>81.234799999999993</v>
      </c>
      <c r="AB22" s="1">
        <v>0.71480000000000243</v>
      </c>
      <c r="AC22" s="1">
        <v>22.553999999999998</v>
      </c>
      <c r="AD22" s="1">
        <v>118.13760000000001</v>
      </c>
      <c r="AE22" s="1" t="s">
        <v>50</v>
      </c>
      <c r="AF22" s="1">
        <f t="shared" si="9"/>
        <v>276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55</v>
      </c>
      <c r="B23" s="1" t="s">
        <v>33</v>
      </c>
      <c r="C23" s="1">
        <v>147.07</v>
      </c>
      <c r="D23" s="1">
        <v>341.86</v>
      </c>
      <c r="E23" s="1">
        <v>113.45399999999999</v>
      </c>
      <c r="F23" s="1">
        <v>350.57799999999997</v>
      </c>
      <c r="G23" s="1">
        <f>VLOOKUP(A23,[1]Sheet!$A:$M,13,0)</f>
        <v>0</v>
      </c>
      <c r="H23" s="1">
        <f t="shared" si="4"/>
        <v>350.57799999999997</v>
      </c>
      <c r="I23" s="7">
        <v>1</v>
      </c>
      <c r="J23" s="1">
        <v>60</v>
      </c>
      <c r="K23" s="1" t="s">
        <v>34</v>
      </c>
      <c r="L23" s="1">
        <v>512.30999999999995</v>
      </c>
      <c r="M23" s="1">
        <f t="shared" si="3"/>
        <v>-398.85599999999994</v>
      </c>
      <c r="N23" s="1">
        <f t="shared" si="5"/>
        <v>113.45399999999999</v>
      </c>
      <c r="O23" s="1"/>
      <c r="P23" s="1">
        <v>0</v>
      </c>
      <c r="Q23" s="1">
        <f t="shared" si="6"/>
        <v>22.690799999999999</v>
      </c>
      <c r="R23" s="5"/>
      <c r="S23" s="5"/>
      <c r="T23" s="1"/>
      <c r="U23" s="1">
        <f t="shared" si="7"/>
        <v>15.450226523524952</v>
      </c>
      <c r="V23" s="1">
        <f t="shared" si="8"/>
        <v>15.450226523524952</v>
      </c>
      <c r="W23" s="1">
        <v>21.807400000000001</v>
      </c>
      <c r="X23" s="1">
        <v>38.470199999999998</v>
      </c>
      <c r="Y23" s="1">
        <v>34.96</v>
      </c>
      <c r="Z23" s="1">
        <v>30.247599999999998</v>
      </c>
      <c r="AA23" s="1">
        <v>40.087200000000003</v>
      </c>
      <c r="AB23" s="1">
        <v>41.449599999999997</v>
      </c>
      <c r="AC23" s="1">
        <v>37.060400000000001</v>
      </c>
      <c r="AD23" s="1">
        <v>31.976600000000001</v>
      </c>
      <c r="AE23" s="21" t="s">
        <v>56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57</v>
      </c>
      <c r="B24" s="1" t="s">
        <v>33</v>
      </c>
      <c r="C24" s="1">
        <v>12.336</v>
      </c>
      <c r="D24" s="1">
        <v>373.93900000000002</v>
      </c>
      <c r="E24" s="1">
        <v>80.914000000000001</v>
      </c>
      <c r="F24" s="1">
        <v>298.34300000000002</v>
      </c>
      <c r="G24" s="1">
        <f>VLOOKUP(A24,[1]Sheet!$A:$M,13,0)</f>
        <v>100.374</v>
      </c>
      <c r="H24" s="1">
        <f t="shared" si="4"/>
        <v>197.96900000000002</v>
      </c>
      <c r="I24" s="7">
        <v>1</v>
      </c>
      <c r="J24" s="1">
        <v>60</v>
      </c>
      <c r="K24" s="1" t="s">
        <v>34</v>
      </c>
      <c r="L24" s="1">
        <v>178.554</v>
      </c>
      <c r="M24" s="1">
        <f t="shared" si="3"/>
        <v>-97.64</v>
      </c>
      <c r="N24" s="1">
        <f t="shared" si="5"/>
        <v>80.914000000000001</v>
      </c>
      <c r="O24" s="1"/>
      <c r="P24" s="1">
        <v>0</v>
      </c>
      <c r="Q24" s="1">
        <f t="shared" si="6"/>
        <v>16.1828</v>
      </c>
      <c r="R24" s="5"/>
      <c r="S24" s="5"/>
      <c r="T24" s="1"/>
      <c r="U24" s="1">
        <f t="shared" si="7"/>
        <v>12.233297080851276</v>
      </c>
      <c r="V24" s="1">
        <f t="shared" si="8"/>
        <v>12.233297080851276</v>
      </c>
      <c r="W24" s="1">
        <v>13.7104</v>
      </c>
      <c r="X24" s="1">
        <v>24.117599999999999</v>
      </c>
      <c r="Y24" s="1">
        <v>27.111000000000001</v>
      </c>
      <c r="Z24" s="1">
        <v>20.927600000000002</v>
      </c>
      <c r="AA24" s="1">
        <v>24.977799999999998</v>
      </c>
      <c r="AB24" s="1">
        <v>23.228400000000001</v>
      </c>
      <c r="AC24" s="1">
        <v>21.293399999999998</v>
      </c>
      <c r="AD24" s="1">
        <v>10.205</v>
      </c>
      <c r="AE24" s="1"/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58</v>
      </c>
      <c r="B25" s="1" t="s">
        <v>33</v>
      </c>
      <c r="C25" s="1">
        <v>147.76400000000001</v>
      </c>
      <c r="D25" s="1">
        <v>840.56299999999999</v>
      </c>
      <c r="E25" s="1">
        <v>272.15800000000002</v>
      </c>
      <c r="F25" s="1">
        <v>658.178</v>
      </c>
      <c r="G25" s="1">
        <f>VLOOKUP(A25,[1]Sheet!$A:$M,13,0)</f>
        <v>0</v>
      </c>
      <c r="H25" s="1">
        <f t="shared" si="4"/>
        <v>658.178</v>
      </c>
      <c r="I25" s="7">
        <v>1</v>
      </c>
      <c r="J25" s="1">
        <v>60</v>
      </c>
      <c r="K25" s="1" t="s">
        <v>34</v>
      </c>
      <c r="L25" s="1">
        <v>368.87299999999999</v>
      </c>
      <c r="M25" s="1">
        <f t="shared" si="3"/>
        <v>-96.714999999999975</v>
      </c>
      <c r="N25" s="1">
        <f t="shared" si="5"/>
        <v>272.15800000000002</v>
      </c>
      <c r="O25" s="1"/>
      <c r="P25" s="1">
        <v>0</v>
      </c>
      <c r="Q25" s="1">
        <f t="shared" si="6"/>
        <v>54.431600000000003</v>
      </c>
      <c r="R25" s="5">
        <f>13*Q25-P25-H25</f>
        <v>49.432800000000043</v>
      </c>
      <c r="S25" s="5"/>
      <c r="T25" s="1"/>
      <c r="U25" s="1">
        <f t="shared" si="7"/>
        <v>13</v>
      </c>
      <c r="V25" s="1">
        <f t="shared" si="8"/>
        <v>12.091836359761608</v>
      </c>
      <c r="W25" s="1">
        <v>56.034999999999997</v>
      </c>
      <c r="X25" s="1">
        <v>71.347799999999992</v>
      </c>
      <c r="Y25" s="1">
        <v>77.140599999999992</v>
      </c>
      <c r="Z25" s="1">
        <v>60.963999999999999</v>
      </c>
      <c r="AA25" s="1">
        <v>54.832399999999993</v>
      </c>
      <c r="AB25" s="1">
        <v>53.650399999999998</v>
      </c>
      <c r="AC25" s="1">
        <v>54.840999999999987</v>
      </c>
      <c r="AD25" s="1">
        <v>66.423000000000002</v>
      </c>
      <c r="AE25" s="1" t="s">
        <v>50</v>
      </c>
      <c r="AF25" s="1">
        <f t="shared" si="9"/>
        <v>49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59</v>
      </c>
      <c r="B26" s="1" t="s">
        <v>33</v>
      </c>
      <c r="C26" s="1">
        <v>70.477000000000004</v>
      </c>
      <c r="D26" s="1">
        <v>288.14</v>
      </c>
      <c r="E26" s="1">
        <v>121.393</v>
      </c>
      <c r="F26" s="1">
        <v>231.45</v>
      </c>
      <c r="G26" s="1">
        <f>VLOOKUP(A26,[1]Sheet!$A:$M,13,0)</f>
        <v>123.684</v>
      </c>
      <c r="H26" s="1">
        <f t="shared" si="4"/>
        <v>107.76599999999999</v>
      </c>
      <c r="I26" s="7">
        <v>1</v>
      </c>
      <c r="J26" s="1">
        <v>30</v>
      </c>
      <c r="K26" s="1" t="s">
        <v>34</v>
      </c>
      <c r="L26" s="1">
        <v>308.09300000000002</v>
      </c>
      <c r="M26" s="1">
        <f t="shared" si="3"/>
        <v>-186.70000000000002</v>
      </c>
      <c r="N26" s="1">
        <f t="shared" si="5"/>
        <v>96.206999999999994</v>
      </c>
      <c r="O26" s="1">
        <v>25.186</v>
      </c>
      <c r="P26" s="1">
        <v>0</v>
      </c>
      <c r="Q26" s="1">
        <f t="shared" si="6"/>
        <v>19.241399999999999</v>
      </c>
      <c r="R26" s="20">
        <f>9.5*Q26-P26-H26</f>
        <v>75.027299999999997</v>
      </c>
      <c r="S26" s="5"/>
      <c r="T26" s="1"/>
      <c r="U26" s="1">
        <f t="shared" si="7"/>
        <v>9.5</v>
      </c>
      <c r="V26" s="1">
        <f t="shared" si="8"/>
        <v>5.6007359131871901</v>
      </c>
      <c r="W26" s="1">
        <v>15.6792</v>
      </c>
      <c r="X26" s="1">
        <v>5.5602</v>
      </c>
      <c r="Y26" s="1">
        <v>10.492800000000001</v>
      </c>
      <c r="Z26" s="1">
        <v>24.92039999999999</v>
      </c>
      <c r="AA26" s="1">
        <v>24.194600000000001</v>
      </c>
      <c r="AB26" s="1">
        <v>20.610199999999999</v>
      </c>
      <c r="AC26" s="1">
        <v>25.173200000000001</v>
      </c>
      <c r="AD26" s="1">
        <v>24.504999999999999</v>
      </c>
      <c r="AE26" s="1"/>
      <c r="AF26" s="1">
        <f t="shared" si="9"/>
        <v>75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60</v>
      </c>
      <c r="B27" s="1" t="s">
        <v>33</v>
      </c>
      <c r="C27" s="1">
        <v>171.51</v>
      </c>
      <c r="D27" s="1">
        <v>503.964</v>
      </c>
      <c r="E27" s="1">
        <v>193.697</v>
      </c>
      <c r="F27" s="1">
        <v>445.55</v>
      </c>
      <c r="G27" s="1">
        <f>VLOOKUP(A27,[1]Sheet!$A:$M,13,0)</f>
        <v>266.428</v>
      </c>
      <c r="H27" s="1">
        <f t="shared" si="4"/>
        <v>179.12200000000001</v>
      </c>
      <c r="I27" s="7">
        <v>1</v>
      </c>
      <c r="J27" s="1">
        <v>30</v>
      </c>
      <c r="K27" s="1" t="s">
        <v>34</v>
      </c>
      <c r="L27" s="1">
        <v>2164.5709999999999</v>
      </c>
      <c r="M27" s="1">
        <f t="shared" si="3"/>
        <v>-1970.8739999999998</v>
      </c>
      <c r="N27" s="1">
        <f t="shared" si="5"/>
        <v>183.471</v>
      </c>
      <c r="O27" s="1">
        <v>10.226000000000001</v>
      </c>
      <c r="P27" s="1">
        <v>116.9746</v>
      </c>
      <c r="Q27" s="1">
        <f t="shared" si="6"/>
        <v>36.694200000000002</v>
      </c>
      <c r="R27" s="20">
        <f t="shared" ref="R27" si="11">9.5*Q27-P27-H27</f>
        <v>52.498299999999972</v>
      </c>
      <c r="S27" s="5"/>
      <c r="T27" s="1"/>
      <c r="U27" s="1">
        <f t="shared" si="7"/>
        <v>9.5</v>
      </c>
      <c r="V27" s="1">
        <f t="shared" si="8"/>
        <v>8.0693025055730878</v>
      </c>
      <c r="W27" s="1">
        <v>37.257399999999997</v>
      </c>
      <c r="X27" s="1">
        <v>36.936799999999998</v>
      </c>
      <c r="Y27" s="1">
        <v>38.168599999999998</v>
      </c>
      <c r="Z27" s="1">
        <v>33.193600000000004</v>
      </c>
      <c r="AA27" s="1">
        <v>37.823799999999999</v>
      </c>
      <c r="AB27" s="1">
        <v>46.156999999999996</v>
      </c>
      <c r="AC27" s="1">
        <v>46.751399999999997</v>
      </c>
      <c r="AD27" s="1">
        <v>38.0642</v>
      </c>
      <c r="AE27" s="1"/>
      <c r="AF27" s="1">
        <f t="shared" si="9"/>
        <v>52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61</v>
      </c>
      <c r="B28" s="1" t="s">
        <v>33</v>
      </c>
      <c r="C28" s="1">
        <v>16.594999999999999</v>
      </c>
      <c r="D28" s="1">
        <v>413.678</v>
      </c>
      <c r="E28" s="1">
        <v>13.346</v>
      </c>
      <c r="F28" s="1">
        <v>397.69200000000001</v>
      </c>
      <c r="G28" s="1">
        <f>VLOOKUP(A28,[1]Sheet!$A:$M,13,0)</f>
        <v>127.63</v>
      </c>
      <c r="H28" s="1">
        <f t="shared" si="4"/>
        <v>270.06200000000001</v>
      </c>
      <c r="I28" s="7">
        <v>1</v>
      </c>
      <c r="J28" s="1">
        <v>30</v>
      </c>
      <c r="K28" s="1" t="s">
        <v>34</v>
      </c>
      <c r="L28" s="1">
        <v>215.87200000000001</v>
      </c>
      <c r="M28" s="1">
        <f t="shared" si="3"/>
        <v>-202.52600000000001</v>
      </c>
      <c r="N28" s="1">
        <f t="shared" si="5"/>
        <v>13.346</v>
      </c>
      <c r="O28" s="1"/>
      <c r="P28" s="1">
        <v>0</v>
      </c>
      <c r="Q28" s="1">
        <f t="shared" si="6"/>
        <v>2.6692</v>
      </c>
      <c r="R28" s="20"/>
      <c r="S28" s="5"/>
      <c r="T28" s="1"/>
      <c r="U28" s="1">
        <f t="shared" si="7"/>
        <v>101.17713172486138</v>
      </c>
      <c r="V28" s="1">
        <f t="shared" si="8"/>
        <v>101.17713172486138</v>
      </c>
      <c r="W28" s="1">
        <v>2.114800000000002</v>
      </c>
      <c r="X28" s="1">
        <v>28.5352</v>
      </c>
      <c r="Y28" s="1">
        <v>25.860399999999998</v>
      </c>
      <c r="Z28" s="1">
        <v>7.1151999999999997</v>
      </c>
      <c r="AA28" s="1">
        <v>6.9074</v>
      </c>
      <c r="AB28" s="1">
        <v>9.4819999999999993</v>
      </c>
      <c r="AC28" s="1">
        <v>18.206800000000001</v>
      </c>
      <c r="AD28" s="1">
        <v>18.252800000000001</v>
      </c>
      <c r="AE28" s="21" t="s">
        <v>56</v>
      </c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3" t="s">
        <v>62</v>
      </c>
      <c r="B29" s="13" t="s">
        <v>33</v>
      </c>
      <c r="C29" s="13"/>
      <c r="D29" s="13"/>
      <c r="E29" s="13"/>
      <c r="F29" s="13"/>
      <c r="G29" s="13">
        <f>VLOOKUP(A29,[1]Sheet!$A:$M,13,0)</f>
        <v>0</v>
      </c>
      <c r="H29" s="13">
        <f t="shared" si="4"/>
        <v>0</v>
      </c>
      <c r="I29" s="14">
        <v>0</v>
      </c>
      <c r="J29" s="13">
        <v>45</v>
      </c>
      <c r="K29" s="13" t="s">
        <v>34</v>
      </c>
      <c r="L29" s="13"/>
      <c r="M29" s="13">
        <f t="shared" si="3"/>
        <v>0</v>
      </c>
      <c r="N29" s="13">
        <f t="shared" si="5"/>
        <v>0</v>
      </c>
      <c r="O29" s="13"/>
      <c r="P29" s="13"/>
      <c r="Q29" s="13">
        <f t="shared" si="6"/>
        <v>0</v>
      </c>
      <c r="R29" s="15"/>
      <c r="S29" s="15"/>
      <c r="T29" s="13"/>
      <c r="U29" s="13" t="e">
        <f t="shared" si="7"/>
        <v>#DIV/0!</v>
      </c>
      <c r="V29" s="13" t="e">
        <f t="shared" si="8"/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 t="s">
        <v>41</v>
      </c>
      <c r="AF29" s="13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63</v>
      </c>
      <c r="B30" s="1" t="s">
        <v>33</v>
      </c>
      <c r="C30" s="1">
        <v>647.322</v>
      </c>
      <c r="D30" s="1">
        <v>746.072</v>
      </c>
      <c r="E30" s="1">
        <v>509.93400000000003</v>
      </c>
      <c r="F30" s="1">
        <v>788.67200000000003</v>
      </c>
      <c r="G30" s="1">
        <f>VLOOKUP(A30,[1]Sheet!$A:$M,13,0)</f>
        <v>79.34</v>
      </c>
      <c r="H30" s="1">
        <f t="shared" si="4"/>
        <v>709.33199999999999</v>
      </c>
      <c r="I30" s="7">
        <v>1</v>
      </c>
      <c r="J30" s="1">
        <v>40</v>
      </c>
      <c r="K30" s="1" t="s">
        <v>34</v>
      </c>
      <c r="L30" s="1">
        <v>581.14</v>
      </c>
      <c r="M30" s="1">
        <f t="shared" si="3"/>
        <v>-71.20599999999996</v>
      </c>
      <c r="N30" s="1">
        <f t="shared" si="5"/>
        <v>509.93400000000003</v>
      </c>
      <c r="O30" s="1"/>
      <c r="P30" s="1">
        <v>153.02199999999999</v>
      </c>
      <c r="Q30" s="1">
        <f t="shared" si="6"/>
        <v>101.9868</v>
      </c>
      <c r="R30" s="20">
        <f t="shared" ref="R30" si="12">9.5*Q30-P30-H30</f>
        <v>106.52059999999994</v>
      </c>
      <c r="S30" s="5"/>
      <c r="T30" s="1"/>
      <c r="U30" s="1">
        <f t="shared" si="7"/>
        <v>9.5</v>
      </c>
      <c r="V30" s="1">
        <f t="shared" si="8"/>
        <v>8.4555452274215881</v>
      </c>
      <c r="W30" s="1">
        <v>103.929</v>
      </c>
      <c r="X30" s="1">
        <v>117.8312</v>
      </c>
      <c r="Y30" s="1">
        <v>99.272400000000005</v>
      </c>
      <c r="Z30" s="1">
        <v>69.011400000000009</v>
      </c>
      <c r="AA30" s="1">
        <v>92.596199999999996</v>
      </c>
      <c r="AB30" s="1">
        <v>112.34480000000001</v>
      </c>
      <c r="AC30" s="1">
        <v>114.9288</v>
      </c>
      <c r="AD30" s="1">
        <v>99.653800000000004</v>
      </c>
      <c r="AE30" s="1" t="s">
        <v>50</v>
      </c>
      <c r="AF30" s="1">
        <f t="shared" si="9"/>
        <v>107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64</v>
      </c>
      <c r="B31" s="1" t="s">
        <v>33</v>
      </c>
      <c r="C31" s="1">
        <v>61.994999999999997</v>
      </c>
      <c r="D31" s="1">
        <v>275.75900000000001</v>
      </c>
      <c r="E31" s="1">
        <v>89.700999999999993</v>
      </c>
      <c r="F31" s="1">
        <v>234.261</v>
      </c>
      <c r="G31" s="1">
        <f>VLOOKUP(A31,[1]Sheet!$A:$M,13,0)</f>
        <v>0</v>
      </c>
      <c r="H31" s="1">
        <f t="shared" si="4"/>
        <v>234.261</v>
      </c>
      <c r="I31" s="7">
        <v>1</v>
      </c>
      <c r="J31" s="1">
        <v>40</v>
      </c>
      <c r="K31" s="1" t="s">
        <v>34</v>
      </c>
      <c r="L31" s="1">
        <v>82.2</v>
      </c>
      <c r="M31" s="1">
        <f t="shared" si="3"/>
        <v>7.5009999999999906</v>
      </c>
      <c r="N31" s="1">
        <f t="shared" si="5"/>
        <v>89.700999999999993</v>
      </c>
      <c r="O31" s="1"/>
      <c r="P31" s="1">
        <v>0</v>
      </c>
      <c r="Q31" s="1">
        <f t="shared" si="6"/>
        <v>17.940199999999997</v>
      </c>
      <c r="R31" s="20"/>
      <c r="S31" s="5"/>
      <c r="T31" s="1"/>
      <c r="U31" s="1">
        <f t="shared" si="7"/>
        <v>13.05788118304144</v>
      </c>
      <c r="V31" s="1">
        <f t="shared" si="8"/>
        <v>13.05788118304144</v>
      </c>
      <c r="W31" s="1">
        <v>17.810199999999998</v>
      </c>
      <c r="X31" s="1">
        <v>23.9346</v>
      </c>
      <c r="Y31" s="1">
        <v>30.3414</v>
      </c>
      <c r="Z31" s="1">
        <v>28.134599999999999</v>
      </c>
      <c r="AA31" s="1">
        <v>23.4314</v>
      </c>
      <c r="AB31" s="1">
        <v>26.020399999999999</v>
      </c>
      <c r="AC31" s="1">
        <v>27.437200000000001</v>
      </c>
      <c r="AD31" s="1">
        <v>34.852400000000003</v>
      </c>
      <c r="AE31" s="1"/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65</v>
      </c>
      <c r="B32" s="1" t="s">
        <v>33</v>
      </c>
      <c r="C32" s="1">
        <v>5.0839999999999996</v>
      </c>
      <c r="D32" s="1">
        <v>119.73399999999999</v>
      </c>
      <c r="E32" s="1">
        <v>65.820999999999998</v>
      </c>
      <c r="F32" s="1">
        <v>54.918999999999997</v>
      </c>
      <c r="G32" s="1">
        <f>VLOOKUP(A32,[1]Sheet!$A:$M,13,0)</f>
        <v>0</v>
      </c>
      <c r="H32" s="1">
        <f t="shared" si="4"/>
        <v>54.918999999999997</v>
      </c>
      <c r="I32" s="7">
        <v>1</v>
      </c>
      <c r="J32" s="1">
        <v>30</v>
      </c>
      <c r="K32" s="1" t="s">
        <v>34</v>
      </c>
      <c r="L32" s="1">
        <v>58</v>
      </c>
      <c r="M32" s="1">
        <f t="shared" si="3"/>
        <v>7.820999999999998</v>
      </c>
      <c r="N32" s="1">
        <f t="shared" si="5"/>
        <v>65.820999999999998</v>
      </c>
      <c r="O32" s="1"/>
      <c r="P32" s="1">
        <v>58.970999999999997</v>
      </c>
      <c r="Q32" s="1">
        <f t="shared" si="6"/>
        <v>13.164199999999999</v>
      </c>
      <c r="R32" s="5">
        <f t="shared" ref="R32" si="13">11*Q32-P32-H32</f>
        <v>30.916199999999989</v>
      </c>
      <c r="S32" s="5"/>
      <c r="T32" s="1"/>
      <c r="U32" s="1">
        <f t="shared" si="7"/>
        <v>11</v>
      </c>
      <c r="V32" s="1">
        <f t="shared" si="8"/>
        <v>8.6514942039774532</v>
      </c>
      <c r="W32" s="1">
        <v>12.252599999999999</v>
      </c>
      <c r="X32" s="1">
        <v>9.6037999999999997</v>
      </c>
      <c r="Y32" s="1">
        <v>10.956200000000001</v>
      </c>
      <c r="Z32" s="1">
        <v>11.9514</v>
      </c>
      <c r="AA32" s="1">
        <v>11.624599999999999</v>
      </c>
      <c r="AB32" s="1">
        <v>9.2701999999999991</v>
      </c>
      <c r="AC32" s="1">
        <v>9.6472000000000016</v>
      </c>
      <c r="AD32" s="1">
        <v>9.8046000000000006</v>
      </c>
      <c r="AE32" s="1"/>
      <c r="AF32" s="1">
        <f t="shared" si="9"/>
        <v>31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66</v>
      </c>
      <c r="B33" s="1" t="s">
        <v>33</v>
      </c>
      <c r="C33" s="1">
        <v>4.7060000000000004</v>
      </c>
      <c r="D33" s="1">
        <v>259.30599999999998</v>
      </c>
      <c r="E33" s="1">
        <v>122.303</v>
      </c>
      <c r="F33" s="1">
        <v>135.13800000000001</v>
      </c>
      <c r="G33" s="1">
        <f>VLOOKUP(A33,[1]Sheet!$A:$M,13,0)</f>
        <v>0</v>
      </c>
      <c r="H33" s="1">
        <f t="shared" si="4"/>
        <v>135.13800000000001</v>
      </c>
      <c r="I33" s="7">
        <v>1</v>
      </c>
      <c r="J33" s="1">
        <v>50</v>
      </c>
      <c r="K33" s="1" t="s">
        <v>34</v>
      </c>
      <c r="L33" s="1">
        <v>127.2</v>
      </c>
      <c r="M33" s="1">
        <f t="shared" si="3"/>
        <v>-4.8970000000000056</v>
      </c>
      <c r="N33" s="1">
        <f t="shared" si="5"/>
        <v>122.303</v>
      </c>
      <c r="O33" s="1"/>
      <c r="P33" s="1">
        <v>55.849800000000037</v>
      </c>
      <c r="Q33" s="1">
        <f t="shared" si="6"/>
        <v>24.460599999999999</v>
      </c>
      <c r="R33" s="5">
        <f t="shared" ref="R33:R34" si="14">12*Q33-P33-H33</f>
        <v>102.53939999999994</v>
      </c>
      <c r="S33" s="5"/>
      <c r="T33" s="1"/>
      <c r="U33" s="1">
        <f t="shared" si="7"/>
        <v>12</v>
      </c>
      <c r="V33" s="1">
        <f t="shared" si="8"/>
        <v>7.8079769098059755</v>
      </c>
      <c r="W33" s="1">
        <v>18.726400000000002</v>
      </c>
      <c r="X33" s="1">
        <v>22.2746</v>
      </c>
      <c r="Y33" s="1">
        <v>25.287400000000002</v>
      </c>
      <c r="Z33" s="1">
        <v>23.603400000000001</v>
      </c>
      <c r="AA33" s="1">
        <v>22.157399999999999</v>
      </c>
      <c r="AB33" s="1">
        <v>21.1098</v>
      </c>
      <c r="AC33" s="1">
        <v>22.534400000000002</v>
      </c>
      <c r="AD33" s="1">
        <v>30.170400000000001</v>
      </c>
      <c r="AE33" s="1"/>
      <c r="AF33" s="1">
        <f t="shared" si="9"/>
        <v>103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67</v>
      </c>
      <c r="B34" s="1" t="s">
        <v>33</v>
      </c>
      <c r="C34" s="1">
        <v>112.928</v>
      </c>
      <c r="D34" s="1">
        <v>141.93899999999999</v>
      </c>
      <c r="E34" s="1">
        <v>106.399</v>
      </c>
      <c r="F34" s="1">
        <v>125.524</v>
      </c>
      <c r="G34" s="1">
        <f>VLOOKUP(A34,[1]Sheet!$A:$M,13,0)</f>
        <v>17.27</v>
      </c>
      <c r="H34" s="1">
        <f t="shared" si="4"/>
        <v>108.254</v>
      </c>
      <c r="I34" s="7">
        <v>1</v>
      </c>
      <c r="J34" s="1">
        <v>50</v>
      </c>
      <c r="K34" s="1" t="s">
        <v>34</v>
      </c>
      <c r="L34" s="1">
        <v>138.4</v>
      </c>
      <c r="M34" s="1">
        <f t="shared" si="3"/>
        <v>-32.001000000000005</v>
      </c>
      <c r="N34" s="1">
        <f t="shared" si="5"/>
        <v>89.129000000000005</v>
      </c>
      <c r="O34" s="1">
        <v>17.27</v>
      </c>
      <c r="P34" s="1">
        <v>55.651400000000017</v>
      </c>
      <c r="Q34" s="1">
        <f t="shared" si="6"/>
        <v>17.825800000000001</v>
      </c>
      <c r="R34" s="5">
        <f t="shared" si="14"/>
        <v>50.004199999999983</v>
      </c>
      <c r="S34" s="5"/>
      <c r="T34" s="1"/>
      <c r="U34" s="1">
        <f t="shared" si="7"/>
        <v>12</v>
      </c>
      <c r="V34" s="1">
        <f t="shared" si="8"/>
        <v>9.1948411852483485</v>
      </c>
      <c r="W34" s="1">
        <v>17.1036</v>
      </c>
      <c r="X34" s="1">
        <v>20.117799999999999</v>
      </c>
      <c r="Y34" s="1">
        <v>19.429200000000002</v>
      </c>
      <c r="Z34" s="1">
        <v>7.5042</v>
      </c>
      <c r="AA34" s="1">
        <v>8.3887999999999998</v>
      </c>
      <c r="AB34" s="1">
        <v>23.518599999999999</v>
      </c>
      <c r="AC34" s="1">
        <v>24.4084</v>
      </c>
      <c r="AD34" s="1">
        <v>16.5992</v>
      </c>
      <c r="AE34" s="1"/>
      <c r="AF34" s="1">
        <f t="shared" si="9"/>
        <v>50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68</v>
      </c>
      <c r="B35" s="1" t="s">
        <v>40</v>
      </c>
      <c r="C35" s="1">
        <v>220</v>
      </c>
      <c r="D35" s="1">
        <v>654</v>
      </c>
      <c r="E35" s="1">
        <v>277</v>
      </c>
      <c r="F35" s="1">
        <v>526</v>
      </c>
      <c r="G35" s="1">
        <f>VLOOKUP(A35,[1]Sheet!$A:$M,13,0)</f>
        <v>150</v>
      </c>
      <c r="H35" s="1">
        <f t="shared" si="4"/>
        <v>376</v>
      </c>
      <c r="I35" s="7">
        <v>0.4</v>
      </c>
      <c r="J35" s="1">
        <v>45</v>
      </c>
      <c r="K35" s="1" t="s">
        <v>34</v>
      </c>
      <c r="L35" s="1">
        <v>791</v>
      </c>
      <c r="M35" s="1">
        <f t="shared" si="3"/>
        <v>-514</v>
      </c>
      <c r="N35" s="1">
        <f t="shared" si="5"/>
        <v>277</v>
      </c>
      <c r="O35" s="1"/>
      <c r="P35" s="1">
        <v>41.200000000000053</v>
      </c>
      <c r="Q35" s="1">
        <f t="shared" si="6"/>
        <v>55.4</v>
      </c>
      <c r="R35" s="20">
        <f>9.5*Q35-P35-H35</f>
        <v>109.09999999999991</v>
      </c>
      <c r="S35" s="5"/>
      <c r="T35" s="1"/>
      <c r="U35" s="1">
        <f t="shared" si="7"/>
        <v>9.5</v>
      </c>
      <c r="V35" s="1">
        <f t="shared" si="8"/>
        <v>7.5306859205776187</v>
      </c>
      <c r="W35" s="1">
        <v>54.2</v>
      </c>
      <c r="X35" s="1">
        <v>64.2</v>
      </c>
      <c r="Y35" s="1">
        <v>65.2</v>
      </c>
      <c r="Z35" s="1">
        <v>55.8</v>
      </c>
      <c r="AA35" s="1">
        <v>59.6</v>
      </c>
      <c r="AB35" s="1">
        <v>71.400000000000006</v>
      </c>
      <c r="AC35" s="1">
        <v>79.2</v>
      </c>
      <c r="AD35" s="1">
        <v>53.8</v>
      </c>
      <c r="AE35" s="1"/>
      <c r="AF35" s="1">
        <f t="shared" si="9"/>
        <v>44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3" t="s">
        <v>69</v>
      </c>
      <c r="B36" s="13" t="s">
        <v>40</v>
      </c>
      <c r="C36" s="13"/>
      <c r="D36" s="13"/>
      <c r="E36" s="13"/>
      <c r="F36" s="13"/>
      <c r="G36" s="13">
        <f>VLOOKUP(A36,[1]Sheet!$A:$M,13,0)</f>
        <v>0</v>
      </c>
      <c r="H36" s="13">
        <f t="shared" si="4"/>
        <v>0</v>
      </c>
      <c r="I36" s="14">
        <v>0</v>
      </c>
      <c r="J36" s="13">
        <v>50</v>
      </c>
      <c r="K36" s="13" t="s">
        <v>34</v>
      </c>
      <c r="L36" s="13"/>
      <c r="M36" s="13">
        <f t="shared" si="3"/>
        <v>0</v>
      </c>
      <c r="N36" s="13">
        <f t="shared" si="5"/>
        <v>0</v>
      </c>
      <c r="O36" s="13"/>
      <c r="P36" s="13"/>
      <c r="Q36" s="13">
        <f t="shared" si="6"/>
        <v>0</v>
      </c>
      <c r="R36" s="15"/>
      <c r="S36" s="15"/>
      <c r="T36" s="13"/>
      <c r="U36" s="13" t="e">
        <f t="shared" si="7"/>
        <v>#DIV/0!</v>
      </c>
      <c r="V36" s="13" t="e">
        <f t="shared" si="8"/>
        <v>#DIV/0!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 t="s">
        <v>41</v>
      </c>
      <c r="AF36" s="13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70</v>
      </c>
      <c r="B37" s="1" t="s">
        <v>40</v>
      </c>
      <c r="C37" s="1">
        <v>239</v>
      </c>
      <c r="D37" s="1">
        <v>744</v>
      </c>
      <c r="E37" s="1">
        <v>348</v>
      </c>
      <c r="F37" s="1">
        <v>548</v>
      </c>
      <c r="G37" s="1">
        <f>VLOOKUP(A37,[1]Sheet!$A:$M,13,0)</f>
        <v>240</v>
      </c>
      <c r="H37" s="1">
        <f t="shared" si="4"/>
        <v>308</v>
      </c>
      <c r="I37" s="7">
        <v>0.4</v>
      </c>
      <c r="J37" s="1">
        <v>45</v>
      </c>
      <c r="K37" s="1" t="s">
        <v>34</v>
      </c>
      <c r="L37" s="1">
        <v>1058</v>
      </c>
      <c r="M37" s="1">
        <f t="shared" si="3"/>
        <v>-710</v>
      </c>
      <c r="N37" s="1">
        <f t="shared" si="5"/>
        <v>348</v>
      </c>
      <c r="O37" s="1"/>
      <c r="P37" s="1">
        <v>317.60000000000008</v>
      </c>
      <c r="Q37" s="1">
        <f t="shared" si="6"/>
        <v>69.599999999999994</v>
      </c>
      <c r="R37" s="20">
        <f>9.5*Q37-P37-H37</f>
        <v>35.599999999999852</v>
      </c>
      <c r="S37" s="5"/>
      <c r="T37" s="1"/>
      <c r="U37" s="1">
        <f t="shared" si="7"/>
        <v>9.5000000000000018</v>
      </c>
      <c r="V37" s="1">
        <f t="shared" si="8"/>
        <v>8.9885057471264389</v>
      </c>
      <c r="W37" s="1">
        <v>74.599999999999994</v>
      </c>
      <c r="X37" s="1">
        <v>65.599999999999994</v>
      </c>
      <c r="Y37" s="1">
        <v>67</v>
      </c>
      <c r="Z37" s="1">
        <v>62.2</v>
      </c>
      <c r="AA37" s="1">
        <v>59</v>
      </c>
      <c r="AB37" s="1">
        <v>73.2</v>
      </c>
      <c r="AC37" s="1">
        <v>82.2</v>
      </c>
      <c r="AD37" s="1">
        <v>56.4</v>
      </c>
      <c r="AE37" s="1"/>
      <c r="AF37" s="1">
        <f t="shared" si="9"/>
        <v>14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3" t="s">
        <v>71</v>
      </c>
      <c r="B38" s="13" t="s">
        <v>33</v>
      </c>
      <c r="C38" s="13"/>
      <c r="D38" s="13">
        <v>107.694</v>
      </c>
      <c r="E38" s="13"/>
      <c r="F38" s="13">
        <v>107.694</v>
      </c>
      <c r="G38" s="13">
        <f>VLOOKUP(A38,[1]Sheet!$A:$M,13,0)</f>
        <v>107.694</v>
      </c>
      <c r="H38" s="13">
        <f t="shared" si="4"/>
        <v>0</v>
      </c>
      <c r="I38" s="14">
        <v>0</v>
      </c>
      <c r="J38" s="13">
        <v>45</v>
      </c>
      <c r="K38" s="13" t="s">
        <v>34</v>
      </c>
      <c r="L38" s="13">
        <v>216.184</v>
      </c>
      <c r="M38" s="13">
        <f t="shared" ref="M38:M69" si="15">E38-L38</f>
        <v>-216.184</v>
      </c>
      <c r="N38" s="13">
        <f t="shared" si="5"/>
        <v>0</v>
      </c>
      <c r="O38" s="13"/>
      <c r="P38" s="13"/>
      <c r="Q38" s="13">
        <f t="shared" si="6"/>
        <v>0</v>
      </c>
      <c r="R38" s="15"/>
      <c r="S38" s="15"/>
      <c r="T38" s="13"/>
      <c r="U38" s="13" t="e">
        <f t="shared" si="7"/>
        <v>#DIV/0!</v>
      </c>
      <c r="V38" s="13" t="e">
        <f t="shared" si="8"/>
        <v>#DIV/0!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 t="s">
        <v>41</v>
      </c>
      <c r="AF38" s="13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3" t="s">
        <v>72</v>
      </c>
      <c r="B39" s="13" t="s">
        <v>40</v>
      </c>
      <c r="C39" s="13"/>
      <c r="D39" s="13"/>
      <c r="E39" s="13"/>
      <c r="F39" s="13"/>
      <c r="G39" s="13">
        <f>VLOOKUP(A39,[1]Sheet!$A:$M,13,0)</f>
        <v>0</v>
      </c>
      <c r="H39" s="13">
        <f t="shared" si="4"/>
        <v>0</v>
      </c>
      <c r="I39" s="14">
        <v>0</v>
      </c>
      <c r="J39" s="13">
        <v>45</v>
      </c>
      <c r="K39" s="13" t="s">
        <v>34</v>
      </c>
      <c r="L39" s="13"/>
      <c r="M39" s="13">
        <f t="shared" si="15"/>
        <v>0</v>
      </c>
      <c r="N39" s="13">
        <f t="shared" si="5"/>
        <v>0</v>
      </c>
      <c r="O39" s="13"/>
      <c r="P39" s="13"/>
      <c r="Q39" s="13">
        <f t="shared" si="6"/>
        <v>0</v>
      </c>
      <c r="R39" s="15"/>
      <c r="S39" s="15"/>
      <c r="T39" s="13"/>
      <c r="U39" s="13" t="e">
        <f t="shared" si="7"/>
        <v>#DIV/0!</v>
      </c>
      <c r="V39" s="13" t="e">
        <f t="shared" si="8"/>
        <v>#DIV/0!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 t="s">
        <v>41</v>
      </c>
      <c r="AF39" s="13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3" t="s">
        <v>73</v>
      </c>
      <c r="B40" s="13" t="s">
        <v>40</v>
      </c>
      <c r="C40" s="13"/>
      <c r="D40" s="13"/>
      <c r="E40" s="13"/>
      <c r="F40" s="13"/>
      <c r="G40" s="13">
        <f>VLOOKUP(A40,[1]Sheet!$A:$M,13,0)</f>
        <v>0</v>
      </c>
      <c r="H40" s="13">
        <f t="shared" si="4"/>
        <v>0</v>
      </c>
      <c r="I40" s="14">
        <v>0</v>
      </c>
      <c r="J40" s="13">
        <v>40</v>
      </c>
      <c r="K40" s="13" t="s">
        <v>34</v>
      </c>
      <c r="L40" s="13"/>
      <c r="M40" s="13">
        <f t="shared" si="15"/>
        <v>0</v>
      </c>
      <c r="N40" s="13">
        <f t="shared" si="5"/>
        <v>0</v>
      </c>
      <c r="O40" s="13"/>
      <c r="P40" s="13"/>
      <c r="Q40" s="13">
        <f t="shared" si="6"/>
        <v>0</v>
      </c>
      <c r="R40" s="15"/>
      <c r="S40" s="15"/>
      <c r="T40" s="13"/>
      <c r="U40" s="13" t="e">
        <f t="shared" si="7"/>
        <v>#DIV/0!</v>
      </c>
      <c r="V40" s="13" t="e">
        <f t="shared" si="8"/>
        <v>#DIV/0!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 t="s">
        <v>41</v>
      </c>
      <c r="AF40" s="13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74</v>
      </c>
      <c r="B41" s="1" t="s">
        <v>33</v>
      </c>
      <c r="C41" s="1">
        <v>100.003</v>
      </c>
      <c r="D41" s="1">
        <v>247.15100000000001</v>
      </c>
      <c r="E41" s="1">
        <v>187.68799999999999</v>
      </c>
      <c r="F41" s="1">
        <v>111.979</v>
      </c>
      <c r="G41" s="1">
        <f>VLOOKUP(A41,[1]Sheet!$A:$M,13,0)</f>
        <v>53.371000000000002</v>
      </c>
      <c r="H41" s="1">
        <f t="shared" si="4"/>
        <v>58.607999999999997</v>
      </c>
      <c r="I41" s="7">
        <v>1</v>
      </c>
      <c r="J41" s="1">
        <v>40</v>
      </c>
      <c r="K41" s="1" t="s">
        <v>34</v>
      </c>
      <c r="L41" s="1">
        <v>267.38400000000001</v>
      </c>
      <c r="M41" s="1">
        <f t="shared" si="15"/>
        <v>-79.696000000000026</v>
      </c>
      <c r="N41" s="1">
        <f t="shared" si="5"/>
        <v>168.53399999999999</v>
      </c>
      <c r="O41" s="1">
        <v>19.154</v>
      </c>
      <c r="P41" s="1">
        <v>250</v>
      </c>
      <c r="Q41" s="1">
        <f t="shared" si="6"/>
        <v>33.706800000000001</v>
      </c>
      <c r="R41" s="5">
        <f t="shared" ref="R41" si="16">11*Q41-P41-H41</f>
        <v>62.16680000000003</v>
      </c>
      <c r="S41" s="5"/>
      <c r="T41" s="1"/>
      <c r="U41" s="1">
        <f t="shared" si="7"/>
        <v>11</v>
      </c>
      <c r="V41" s="1">
        <f t="shared" si="8"/>
        <v>9.1556599855222096</v>
      </c>
      <c r="W41" s="1">
        <v>33.568399999999997</v>
      </c>
      <c r="X41" s="1">
        <v>24.813600000000001</v>
      </c>
      <c r="Y41" s="1">
        <v>19.652200000000001</v>
      </c>
      <c r="Z41" s="1">
        <v>33.323600000000013</v>
      </c>
      <c r="AA41" s="1">
        <v>38.223399999999998</v>
      </c>
      <c r="AB41" s="1">
        <v>33.338799999999999</v>
      </c>
      <c r="AC41" s="1">
        <v>39.7834</v>
      </c>
      <c r="AD41" s="1">
        <v>31.283200000000001</v>
      </c>
      <c r="AE41" s="1"/>
      <c r="AF41" s="1">
        <f t="shared" si="9"/>
        <v>62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75</v>
      </c>
      <c r="B42" s="1" t="s">
        <v>40</v>
      </c>
      <c r="C42" s="1">
        <v>145</v>
      </c>
      <c r="D42" s="1">
        <v>354</v>
      </c>
      <c r="E42" s="1">
        <v>108</v>
      </c>
      <c r="F42" s="1">
        <v>347</v>
      </c>
      <c r="G42" s="1">
        <f>VLOOKUP(A42,[1]Sheet!$A:$M,13,0)</f>
        <v>3</v>
      </c>
      <c r="H42" s="1">
        <f t="shared" si="4"/>
        <v>344</v>
      </c>
      <c r="I42" s="7">
        <v>0.4</v>
      </c>
      <c r="J42" s="1">
        <v>40</v>
      </c>
      <c r="K42" s="1" t="s">
        <v>34</v>
      </c>
      <c r="L42" s="1">
        <v>120</v>
      </c>
      <c r="M42" s="1">
        <f t="shared" si="15"/>
        <v>-12</v>
      </c>
      <c r="N42" s="1">
        <f t="shared" si="5"/>
        <v>102</v>
      </c>
      <c r="O42" s="1">
        <v>6</v>
      </c>
      <c r="P42" s="1">
        <v>0</v>
      </c>
      <c r="Q42" s="1">
        <f t="shared" si="6"/>
        <v>20.399999999999999</v>
      </c>
      <c r="R42" s="20"/>
      <c r="S42" s="5"/>
      <c r="T42" s="1"/>
      <c r="U42" s="1">
        <f t="shared" si="7"/>
        <v>16.862745098039216</v>
      </c>
      <c r="V42" s="1">
        <f t="shared" si="8"/>
        <v>16.862745098039216</v>
      </c>
      <c r="W42" s="1">
        <v>22.4</v>
      </c>
      <c r="X42" s="1">
        <v>45.6</v>
      </c>
      <c r="Y42" s="1">
        <v>49.4</v>
      </c>
      <c r="Z42" s="1">
        <v>24.4</v>
      </c>
      <c r="AA42" s="1">
        <v>23.8</v>
      </c>
      <c r="AB42" s="1">
        <v>44.6</v>
      </c>
      <c r="AC42" s="1">
        <v>51.4</v>
      </c>
      <c r="AD42" s="1">
        <v>16.399999999999999</v>
      </c>
      <c r="AE42" s="21" t="s">
        <v>56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76</v>
      </c>
      <c r="B43" s="1" t="s">
        <v>40</v>
      </c>
      <c r="C43" s="1">
        <v>361</v>
      </c>
      <c r="D43" s="1">
        <v>30</v>
      </c>
      <c r="E43" s="1">
        <v>109</v>
      </c>
      <c r="F43" s="1">
        <v>240</v>
      </c>
      <c r="G43" s="1">
        <f>VLOOKUP(A43,[1]Sheet!$A:$M,13,0)</f>
        <v>9</v>
      </c>
      <c r="H43" s="1">
        <f t="shared" si="4"/>
        <v>231</v>
      </c>
      <c r="I43" s="7">
        <v>0.4</v>
      </c>
      <c r="J43" s="1">
        <v>45</v>
      </c>
      <c r="K43" s="1" t="s">
        <v>34</v>
      </c>
      <c r="L43" s="1">
        <v>121</v>
      </c>
      <c r="M43" s="1">
        <f t="shared" si="15"/>
        <v>-12</v>
      </c>
      <c r="N43" s="1">
        <f t="shared" si="5"/>
        <v>97</v>
      </c>
      <c r="O43" s="1">
        <v>12</v>
      </c>
      <c r="P43" s="1">
        <v>0</v>
      </c>
      <c r="Q43" s="1">
        <f t="shared" si="6"/>
        <v>19.399999999999999</v>
      </c>
      <c r="R43" s="20"/>
      <c r="S43" s="5"/>
      <c r="T43" s="1"/>
      <c r="U43" s="1">
        <f t="shared" si="7"/>
        <v>11.907216494845361</v>
      </c>
      <c r="V43" s="1">
        <f t="shared" si="8"/>
        <v>11.907216494845361</v>
      </c>
      <c r="W43" s="1">
        <v>20.6</v>
      </c>
      <c r="X43" s="1">
        <v>35.799999999999997</v>
      </c>
      <c r="Y43" s="1">
        <v>34</v>
      </c>
      <c r="Z43" s="1">
        <v>25.8</v>
      </c>
      <c r="AA43" s="1">
        <v>34.4</v>
      </c>
      <c r="AB43" s="1">
        <v>61.8</v>
      </c>
      <c r="AC43" s="1">
        <v>70.2</v>
      </c>
      <c r="AD43" s="1">
        <v>18.8</v>
      </c>
      <c r="AE43" s="1"/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0" t="s">
        <v>77</v>
      </c>
      <c r="B44" s="10" t="s">
        <v>33</v>
      </c>
      <c r="C44" s="10"/>
      <c r="D44" s="10">
        <v>64.796999999999997</v>
      </c>
      <c r="E44" s="10"/>
      <c r="F44" s="10">
        <v>64.796999999999997</v>
      </c>
      <c r="G44" s="10">
        <f>VLOOKUP(A44,[1]Sheet!$A:$M,13,0)</f>
        <v>64.796999999999997</v>
      </c>
      <c r="H44" s="10">
        <f t="shared" si="4"/>
        <v>0</v>
      </c>
      <c r="I44" s="11">
        <v>0</v>
      </c>
      <c r="J44" s="10" t="e">
        <v>#N/A</v>
      </c>
      <c r="K44" s="10" t="s">
        <v>78</v>
      </c>
      <c r="L44" s="10">
        <v>64.796999999999997</v>
      </c>
      <c r="M44" s="10">
        <f t="shared" si="15"/>
        <v>-64.796999999999997</v>
      </c>
      <c r="N44" s="10">
        <f t="shared" si="5"/>
        <v>0</v>
      </c>
      <c r="O44" s="10"/>
      <c r="P44" s="10"/>
      <c r="Q44" s="10">
        <f t="shared" si="6"/>
        <v>0</v>
      </c>
      <c r="R44" s="12"/>
      <c r="S44" s="12"/>
      <c r="T44" s="10"/>
      <c r="U44" s="10" t="e">
        <f t="shared" si="7"/>
        <v>#DIV/0!</v>
      </c>
      <c r="V44" s="10" t="e">
        <f t="shared" si="8"/>
        <v>#DIV/0!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/>
      <c r="AF44" s="10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3" t="s">
        <v>79</v>
      </c>
      <c r="B45" s="13" t="s">
        <v>33</v>
      </c>
      <c r="C45" s="13"/>
      <c r="D45" s="13">
        <v>67.804000000000002</v>
      </c>
      <c r="E45" s="13"/>
      <c r="F45" s="13">
        <v>64.804000000000002</v>
      </c>
      <c r="G45" s="13">
        <f>VLOOKUP(A45,[1]Sheet!$A:$M,13,0)</f>
        <v>64.804000000000002</v>
      </c>
      <c r="H45" s="13">
        <f t="shared" si="4"/>
        <v>0</v>
      </c>
      <c r="I45" s="14">
        <v>0</v>
      </c>
      <c r="J45" s="13">
        <v>40</v>
      </c>
      <c r="K45" s="13" t="s">
        <v>34</v>
      </c>
      <c r="L45" s="13">
        <v>99.433000000000007</v>
      </c>
      <c r="M45" s="13">
        <f t="shared" si="15"/>
        <v>-99.433000000000007</v>
      </c>
      <c r="N45" s="13">
        <f t="shared" si="5"/>
        <v>0</v>
      </c>
      <c r="O45" s="13"/>
      <c r="P45" s="13"/>
      <c r="Q45" s="13">
        <f t="shared" si="6"/>
        <v>0</v>
      </c>
      <c r="R45" s="15"/>
      <c r="S45" s="15"/>
      <c r="T45" s="13"/>
      <c r="U45" s="13" t="e">
        <f t="shared" si="7"/>
        <v>#DIV/0!</v>
      </c>
      <c r="V45" s="13" t="e">
        <f t="shared" si="8"/>
        <v>#DIV/0!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 t="s">
        <v>41</v>
      </c>
      <c r="AF45" s="13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80</v>
      </c>
      <c r="B46" s="1" t="s">
        <v>40</v>
      </c>
      <c r="C46" s="1">
        <v>-9</v>
      </c>
      <c r="D46" s="1">
        <v>516</v>
      </c>
      <c r="E46" s="1">
        <v>223</v>
      </c>
      <c r="F46" s="1">
        <v>281</v>
      </c>
      <c r="G46" s="1">
        <f>VLOOKUP(A46,[1]Sheet!$A:$M,13,0)</f>
        <v>0</v>
      </c>
      <c r="H46" s="1">
        <f t="shared" si="4"/>
        <v>281</v>
      </c>
      <c r="I46" s="7">
        <v>0.35</v>
      </c>
      <c r="J46" s="1">
        <v>40</v>
      </c>
      <c r="K46" s="1" t="s">
        <v>34</v>
      </c>
      <c r="L46" s="1">
        <v>292</v>
      </c>
      <c r="M46" s="1">
        <f t="shared" si="15"/>
        <v>-69</v>
      </c>
      <c r="N46" s="1">
        <f t="shared" si="5"/>
        <v>223</v>
      </c>
      <c r="O46" s="1"/>
      <c r="P46" s="1">
        <v>0</v>
      </c>
      <c r="Q46" s="1">
        <f t="shared" si="6"/>
        <v>44.6</v>
      </c>
      <c r="R46" s="5">
        <f t="shared" ref="R46:R48" si="17">11*Q46-P46-H46</f>
        <v>209.60000000000002</v>
      </c>
      <c r="S46" s="5"/>
      <c r="T46" s="1"/>
      <c r="U46" s="1">
        <f t="shared" si="7"/>
        <v>11</v>
      </c>
      <c r="V46" s="1">
        <f t="shared" si="8"/>
        <v>6.3004484304932733</v>
      </c>
      <c r="W46" s="1">
        <v>32</v>
      </c>
      <c r="X46" s="1">
        <v>42.8</v>
      </c>
      <c r="Y46" s="1">
        <v>43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 t="s">
        <v>81</v>
      </c>
      <c r="AF46" s="1">
        <f t="shared" si="9"/>
        <v>73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82</v>
      </c>
      <c r="B47" s="1" t="s">
        <v>40</v>
      </c>
      <c r="C47" s="1">
        <v>503</v>
      </c>
      <c r="D47" s="1">
        <v>744</v>
      </c>
      <c r="E47" s="1">
        <v>336</v>
      </c>
      <c r="F47" s="1">
        <v>806</v>
      </c>
      <c r="G47" s="1">
        <f>VLOOKUP(A47,[1]Sheet!$A:$M,13,0)</f>
        <v>300</v>
      </c>
      <c r="H47" s="1">
        <f t="shared" si="4"/>
        <v>506</v>
      </c>
      <c r="I47" s="7">
        <v>0.4</v>
      </c>
      <c r="J47" s="1">
        <v>40</v>
      </c>
      <c r="K47" s="1" t="s">
        <v>34</v>
      </c>
      <c r="L47" s="1">
        <v>1094</v>
      </c>
      <c r="M47" s="1">
        <f t="shared" si="15"/>
        <v>-758</v>
      </c>
      <c r="N47" s="1">
        <f t="shared" si="5"/>
        <v>336</v>
      </c>
      <c r="O47" s="1"/>
      <c r="P47" s="1">
        <v>44</v>
      </c>
      <c r="Q47" s="1">
        <f t="shared" si="6"/>
        <v>67.2</v>
      </c>
      <c r="R47" s="20">
        <f>9.5*Q47-P47-H47</f>
        <v>88.399999999999977</v>
      </c>
      <c r="S47" s="5"/>
      <c r="T47" s="1"/>
      <c r="U47" s="1">
        <f t="shared" si="7"/>
        <v>9.5</v>
      </c>
      <c r="V47" s="1">
        <f t="shared" si="8"/>
        <v>8.1845238095238084</v>
      </c>
      <c r="W47" s="1">
        <v>70</v>
      </c>
      <c r="X47" s="1">
        <v>85</v>
      </c>
      <c r="Y47" s="1">
        <v>80.8</v>
      </c>
      <c r="Z47" s="1">
        <v>61</v>
      </c>
      <c r="AA47" s="1">
        <v>69</v>
      </c>
      <c r="AB47" s="1">
        <v>103.4</v>
      </c>
      <c r="AC47" s="1">
        <v>108</v>
      </c>
      <c r="AD47" s="1">
        <v>76.400000000000006</v>
      </c>
      <c r="AE47" s="1"/>
      <c r="AF47" s="1">
        <f t="shared" si="9"/>
        <v>35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83</v>
      </c>
      <c r="B48" s="1" t="s">
        <v>33</v>
      </c>
      <c r="C48" s="1">
        <v>-0.45</v>
      </c>
      <c r="D48" s="1">
        <v>141.11799999999999</v>
      </c>
      <c r="E48" s="1">
        <v>79.441999999999993</v>
      </c>
      <c r="F48" s="1">
        <v>59.212000000000003</v>
      </c>
      <c r="G48" s="1">
        <f>VLOOKUP(A48,[1]Sheet!$A:$M,13,0)</f>
        <v>1.38</v>
      </c>
      <c r="H48" s="1">
        <f t="shared" si="4"/>
        <v>57.832000000000001</v>
      </c>
      <c r="I48" s="7">
        <v>1</v>
      </c>
      <c r="J48" s="1">
        <v>50</v>
      </c>
      <c r="K48" s="1" t="s">
        <v>34</v>
      </c>
      <c r="L48" s="1">
        <v>76.95</v>
      </c>
      <c r="M48" s="1">
        <f t="shared" si="15"/>
        <v>2.4919999999999902</v>
      </c>
      <c r="N48" s="1">
        <f t="shared" si="5"/>
        <v>78.061999999999998</v>
      </c>
      <c r="O48" s="1">
        <v>1.38</v>
      </c>
      <c r="P48" s="1">
        <v>49.620399999999989</v>
      </c>
      <c r="Q48" s="1">
        <f t="shared" si="6"/>
        <v>15.612399999999999</v>
      </c>
      <c r="R48" s="5">
        <f t="shared" si="17"/>
        <v>64.28400000000002</v>
      </c>
      <c r="S48" s="5"/>
      <c r="T48" s="1"/>
      <c r="U48" s="1">
        <f t="shared" si="7"/>
        <v>11</v>
      </c>
      <c r="V48" s="1">
        <f t="shared" si="8"/>
        <v>6.8825036509441206</v>
      </c>
      <c r="W48" s="1">
        <v>10.978199999999999</v>
      </c>
      <c r="X48" s="1">
        <v>6.2820000000000009</v>
      </c>
      <c r="Y48" s="1">
        <v>10.0982</v>
      </c>
      <c r="Z48" s="1">
        <v>14.6334</v>
      </c>
      <c r="AA48" s="1">
        <v>16.555800000000001</v>
      </c>
      <c r="AB48" s="1">
        <v>10.192</v>
      </c>
      <c r="AC48" s="1">
        <v>11.2644</v>
      </c>
      <c r="AD48" s="1">
        <v>16.147200000000002</v>
      </c>
      <c r="AE48" s="1"/>
      <c r="AF48" s="1">
        <f t="shared" si="9"/>
        <v>64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84</v>
      </c>
      <c r="B49" s="1" t="s">
        <v>33</v>
      </c>
      <c r="C49" s="1">
        <v>134.12899999999999</v>
      </c>
      <c r="D49" s="1">
        <v>206.14400000000001</v>
      </c>
      <c r="E49" s="1">
        <v>111.67700000000001</v>
      </c>
      <c r="F49" s="1">
        <v>191.631</v>
      </c>
      <c r="G49" s="1">
        <f>VLOOKUP(A49,[1]Sheet!$A:$M,13,0)</f>
        <v>0</v>
      </c>
      <c r="H49" s="1">
        <f t="shared" si="4"/>
        <v>191.631</v>
      </c>
      <c r="I49" s="7">
        <v>1</v>
      </c>
      <c r="J49" s="1">
        <v>50</v>
      </c>
      <c r="K49" s="1" t="s">
        <v>34</v>
      </c>
      <c r="L49" s="1">
        <v>121.05</v>
      </c>
      <c r="M49" s="1">
        <f t="shared" si="15"/>
        <v>-9.3729999999999905</v>
      </c>
      <c r="N49" s="1">
        <f t="shared" si="5"/>
        <v>111.67700000000001</v>
      </c>
      <c r="O49" s="1"/>
      <c r="P49" s="1">
        <v>68.441200000000009</v>
      </c>
      <c r="Q49" s="1">
        <f t="shared" si="6"/>
        <v>22.3354</v>
      </c>
      <c r="R49" s="5">
        <f>13*Q49-P49-H49</f>
        <v>30.288000000000011</v>
      </c>
      <c r="S49" s="5"/>
      <c r="T49" s="1"/>
      <c r="U49" s="1">
        <f t="shared" si="7"/>
        <v>13.000000000000002</v>
      </c>
      <c r="V49" s="1">
        <f t="shared" si="8"/>
        <v>11.643946381081154</v>
      </c>
      <c r="W49" s="1">
        <v>23.452400000000001</v>
      </c>
      <c r="X49" s="1">
        <v>26.258600000000001</v>
      </c>
      <c r="Y49" s="1">
        <v>29.151199999999999</v>
      </c>
      <c r="Z49" s="1">
        <v>21.6204</v>
      </c>
      <c r="AA49" s="1">
        <v>12.776</v>
      </c>
      <c r="AB49" s="1">
        <v>18.5732</v>
      </c>
      <c r="AC49" s="1">
        <v>28.657599999999999</v>
      </c>
      <c r="AD49" s="1">
        <v>47.411200000000001</v>
      </c>
      <c r="AE49" s="1"/>
      <c r="AF49" s="1">
        <f t="shared" si="9"/>
        <v>30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85</v>
      </c>
      <c r="B50" s="1" t="s">
        <v>33</v>
      </c>
      <c r="C50" s="1">
        <v>357.2</v>
      </c>
      <c r="D50" s="1">
        <v>1527.4780000000001</v>
      </c>
      <c r="E50" s="1">
        <v>351.91399999999999</v>
      </c>
      <c r="F50" s="1">
        <v>1513.1220000000001</v>
      </c>
      <c r="G50" s="1">
        <f>VLOOKUP(A50,[1]Sheet!$A:$M,13,0)</f>
        <v>1006.29</v>
      </c>
      <c r="H50" s="1">
        <f t="shared" si="4"/>
        <v>506.83200000000011</v>
      </c>
      <c r="I50" s="7">
        <v>1</v>
      </c>
      <c r="J50" s="1">
        <v>40</v>
      </c>
      <c r="K50" s="1" t="s">
        <v>34</v>
      </c>
      <c r="L50" s="1">
        <v>1760.479</v>
      </c>
      <c r="M50" s="1">
        <f t="shared" si="15"/>
        <v>-1408.5650000000001</v>
      </c>
      <c r="N50" s="1">
        <f t="shared" si="5"/>
        <v>351.91399999999999</v>
      </c>
      <c r="O50" s="1"/>
      <c r="P50" s="1">
        <v>75.524000000000001</v>
      </c>
      <c r="Q50" s="1">
        <f t="shared" si="6"/>
        <v>70.382800000000003</v>
      </c>
      <c r="R50" s="20">
        <f>9.5*Q50-P50-H50</f>
        <v>86.280599999999936</v>
      </c>
      <c r="S50" s="5"/>
      <c r="T50" s="1"/>
      <c r="U50" s="1">
        <f t="shared" si="7"/>
        <v>9.5</v>
      </c>
      <c r="V50" s="1">
        <f t="shared" si="8"/>
        <v>8.2741237916081776</v>
      </c>
      <c r="W50" s="1">
        <v>67.849999999999994</v>
      </c>
      <c r="X50" s="1">
        <v>65.577200000000005</v>
      </c>
      <c r="Y50" s="1">
        <v>80.607799999999997</v>
      </c>
      <c r="Z50" s="1">
        <v>105.9482</v>
      </c>
      <c r="AA50" s="1">
        <v>96.486800000000002</v>
      </c>
      <c r="AB50" s="1">
        <v>77.770799999999994</v>
      </c>
      <c r="AC50" s="1">
        <v>77.027200000000008</v>
      </c>
      <c r="AD50" s="1">
        <v>113.8308</v>
      </c>
      <c r="AE50" s="1"/>
      <c r="AF50" s="1">
        <f t="shared" si="9"/>
        <v>86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3" t="s">
        <v>86</v>
      </c>
      <c r="B51" s="13" t="s">
        <v>40</v>
      </c>
      <c r="C51" s="13"/>
      <c r="D51" s="13"/>
      <c r="E51" s="13"/>
      <c r="F51" s="13"/>
      <c r="G51" s="13">
        <f>VLOOKUP(A51,[1]Sheet!$A:$M,13,0)</f>
        <v>0</v>
      </c>
      <c r="H51" s="13">
        <f t="shared" si="4"/>
        <v>0</v>
      </c>
      <c r="I51" s="14">
        <v>0</v>
      </c>
      <c r="J51" s="13">
        <v>50</v>
      </c>
      <c r="K51" s="13" t="s">
        <v>34</v>
      </c>
      <c r="L51" s="13"/>
      <c r="M51" s="13">
        <f t="shared" si="15"/>
        <v>0</v>
      </c>
      <c r="N51" s="13">
        <f t="shared" si="5"/>
        <v>0</v>
      </c>
      <c r="O51" s="13"/>
      <c r="P51" s="13"/>
      <c r="Q51" s="13">
        <f t="shared" si="6"/>
        <v>0</v>
      </c>
      <c r="R51" s="15"/>
      <c r="S51" s="15"/>
      <c r="T51" s="13"/>
      <c r="U51" s="13" t="e">
        <f t="shared" si="7"/>
        <v>#DIV/0!</v>
      </c>
      <c r="V51" s="13" t="e">
        <f t="shared" si="8"/>
        <v>#DIV/0!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 t="s">
        <v>41</v>
      </c>
      <c r="AF51" s="13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87</v>
      </c>
      <c r="B52" s="1" t="s">
        <v>33</v>
      </c>
      <c r="C52" s="1">
        <v>2.8</v>
      </c>
      <c r="D52" s="1">
        <v>454.14499999999998</v>
      </c>
      <c r="E52" s="1">
        <v>149.387</v>
      </c>
      <c r="F52" s="1">
        <v>304.38299999999998</v>
      </c>
      <c r="G52" s="1">
        <f>VLOOKUP(A52,[1]Sheet!$A:$M,13,0)</f>
        <v>227.54300000000001</v>
      </c>
      <c r="H52" s="1">
        <f t="shared" si="4"/>
        <v>76.839999999999975</v>
      </c>
      <c r="I52" s="7">
        <v>1</v>
      </c>
      <c r="J52" s="1">
        <v>40</v>
      </c>
      <c r="K52" s="1" t="s">
        <v>34</v>
      </c>
      <c r="L52" s="1">
        <v>477.21300000000002</v>
      </c>
      <c r="M52" s="1">
        <f t="shared" si="15"/>
        <v>-327.82600000000002</v>
      </c>
      <c r="N52" s="1">
        <f t="shared" si="5"/>
        <v>149.387</v>
      </c>
      <c r="O52" s="1"/>
      <c r="P52" s="1">
        <v>138.179</v>
      </c>
      <c r="Q52" s="1">
        <f t="shared" si="6"/>
        <v>29.877400000000002</v>
      </c>
      <c r="R52" s="20">
        <f>9.5*Q52-P52-H52</f>
        <v>68.816300000000041</v>
      </c>
      <c r="S52" s="5"/>
      <c r="T52" s="1"/>
      <c r="U52" s="1">
        <f t="shared" si="7"/>
        <v>9.5</v>
      </c>
      <c r="V52" s="1">
        <f t="shared" si="8"/>
        <v>7.1967105571435255</v>
      </c>
      <c r="W52" s="1">
        <v>26.029</v>
      </c>
      <c r="X52" s="1">
        <v>7.0936000000000003</v>
      </c>
      <c r="Y52" s="1">
        <v>7.3835999999999986</v>
      </c>
      <c r="Z52" s="1">
        <v>21.743200000000002</v>
      </c>
      <c r="AA52" s="1">
        <v>26.852799999999998</v>
      </c>
      <c r="AB52" s="1">
        <v>2.8879999999999999</v>
      </c>
      <c r="AC52" s="1">
        <v>5.7876000000000003</v>
      </c>
      <c r="AD52" s="1">
        <v>14.3498</v>
      </c>
      <c r="AE52" s="1"/>
      <c r="AF52" s="1">
        <f t="shared" si="9"/>
        <v>69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88</v>
      </c>
      <c r="B53" s="1" t="s">
        <v>40</v>
      </c>
      <c r="C53" s="1">
        <v>161</v>
      </c>
      <c r="D53" s="1">
        <v>110</v>
      </c>
      <c r="E53" s="1">
        <v>132</v>
      </c>
      <c r="F53" s="1">
        <v>85</v>
      </c>
      <c r="G53" s="1">
        <f>VLOOKUP(A53,[1]Sheet!$A:$M,13,0)</f>
        <v>0</v>
      </c>
      <c r="H53" s="1">
        <f t="shared" si="4"/>
        <v>85</v>
      </c>
      <c r="I53" s="7">
        <v>0.4</v>
      </c>
      <c r="J53" s="1">
        <v>40</v>
      </c>
      <c r="K53" s="1" t="s">
        <v>34</v>
      </c>
      <c r="L53" s="1">
        <v>209</v>
      </c>
      <c r="M53" s="1">
        <f t="shared" si="15"/>
        <v>-77</v>
      </c>
      <c r="N53" s="1">
        <f t="shared" si="5"/>
        <v>132</v>
      </c>
      <c r="O53" s="1"/>
      <c r="P53" s="1">
        <v>236.2</v>
      </c>
      <c r="Q53" s="1">
        <f t="shared" si="6"/>
        <v>26.4</v>
      </c>
      <c r="R53" s="20"/>
      <c r="S53" s="5"/>
      <c r="T53" s="1"/>
      <c r="U53" s="1">
        <f t="shared" si="7"/>
        <v>12.166666666666666</v>
      </c>
      <c r="V53" s="1">
        <f t="shared" si="8"/>
        <v>12.166666666666666</v>
      </c>
      <c r="W53" s="1">
        <v>35.6</v>
      </c>
      <c r="X53" s="1">
        <v>37.6</v>
      </c>
      <c r="Y53" s="1">
        <v>35.6</v>
      </c>
      <c r="Z53" s="1">
        <v>29.4</v>
      </c>
      <c r="AA53" s="1">
        <v>30.2</v>
      </c>
      <c r="AB53" s="1">
        <v>41</v>
      </c>
      <c r="AC53" s="1">
        <v>49</v>
      </c>
      <c r="AD53" s="1">
        <v>44.6</v>
      </c>
      <c r="AE53" s="1"/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89</v>
      </c>
      <c r="B54" s="1" t="s">
        <v>40</v>
      </c>
      <c r="C54" s="1">
        <v>20</v>
      </c>
      <c r="D54" s="1">
        <v>470</v>
      </c>
      <c r="E54" s="1">
        <v>164</v>
      </c>
      <c r="F54" s="1">
        <v>304</v>
      </c>
      <c r="G54" s="1">
        <f>VLOOKUP(A54,[1]Sheet!$A:$M,13,0)</f>
        <v>0</v>
      </c>
      <c r="H54" s="1">
        <f t="shared" si="4"/>
        <v>304</v>
      </c>
      <c r="I54" s="7">
        <v>0.4</v>
      </c>
      <c r="J54" s="1">
        <v>40</v>
      </c>
      <c r="K54" s="1" t="s">
        <v>34</v>
      </c>
      <c r="L54" s="1">
        <v>206</v>
      </c>
      <c r="M54" s="1">
        <f t="shared" si="15"/>
        <v>-42</v>
      </c>
      <c r="N54" s="1">
        <f t="shared" si="5"/>
        <v>164</v>
      </c>
      <c r="O54" s="1"/>
      <c r="P54" s="1">
        <v>0</v>
      </c>
      <c r="Q54" s="1">
        <f t="shared" si="6"/>
        <v>32.799999999999997</v>
      </c>
      <c r="R54" s="20">
        <f t="shared" ref="R54" si="18">9.5*Q54-P54-H54</f>
        <v>7.5999999999999659</v>
      </c>
      <c r="S54" s="5"/>
      <c r="T54" s="1"/>
      <c r="U54" s="1">
        <f t="shared" si="7"/>
        <v>9.5</v>
      </c>
      <c r="V54" s="1">
        <f t="shared" si="8"/>
        <v>9.2682926829268304</v>
      </c>
      <c r="W54" s="1">
        <v>27.2</v>
      </c>
      <c r="X54" s="1">
        <v>39.6</v>
      </c>
      <c r="Y54" s="1">
        <v>47.4</v>
      </c>
      <c r="Z54" s="1">
        <v>30.8</v>
      </c>
      <c r="AA54" s="1">
        <v>19.399999999999999</v>
      </c>
      <c r="AB54" s="1">
        <v>32</v>
      </c>
      <c r="AC54" s="1">
        <v>33.799999999999997</v>
      </c>
      <c r="AD54" s="1">
        <v>41.2</v>
      </c>
      <c r="AE54" s="1"/>
      <c r="AF54" s="1">
        <f t="shared" si="9"/>
        <v>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3" t="s">
        <v>90</v>
      </c>
      <c r="B55" s="13" t="s">
        <v>33</v>
      </c>
      <c r="C55" s="13"/>
      <c r="D55" s="13"/>
      <c r="E55" s="13"/>
      <c r="F55" s="13"/>
      <c r="G55" s="13">
        <f>VLOOKUP(A55,[1]Sheet!$A:$M,13,0)</f>
        <v>0</v>
      </c>
      <c r="H55" s="13">
        <f t="shared" si="4"/>
        <v>0</v>
      </c>
      <c r="I55" s="14">
        <v>0</v>
      </c>
      <c r="J55" s="13">
        <v>50</v>
      </c>
      <c r="K55" s="13" t="s">
        <v>34</v>
      </c>
      <c r="L55" s="13"/>
      <c r="M55" s="13">
        <f t="shared" si="15"/>
        <v>0</v>
      </c>
      <c r="N55" s="13">
        <f t="shared" si="5"/>
        <v>0</v>
      </c>
      <c r="O55" s="13"/>
      <c r="P55" s="13"/>
      <c r="Q55" s="13">
        <f t="shared" si="6"/>
        <v>0</v>
      </c>
      <c r="R55" s="15"/>
      <c r="S55" s="15"/>
      <c r="T55" s="13"/>
      <c r="U55" s="13" t="e">
        <f t="shared" si="7"/>
        <v>#DIV/0!</v>
      </c>
      <c r="V55" s="13" t="e">
        <f t="shared" si="8"/>
        <v>#DIV/0!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 t="s">
        <v>41</v>
      </c>
      <c r="AF55" s="13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91</v>
      </c>
      <c r="B56" s="1" t="s">
        <v>33</v>
      </c>
      <c r="C56" s="1">
        <v>196.137</v>
      </c>
      <c r="D56" s="1">
        <v>149.94900000000001</v>
      </c>
      <c r="E56" s="1">
        <v>131.65899999999999</v>
      </c>
      <c r="F56" s="1">
        <v>177.59800000000001</v>
      </c>
      <c r="G56" s="1">
        <f>VLOOKUP(A56,[1]Sheet!$A:$M,13,0)</f>
        <v>0</v>
      </c>
      <c r="H56" s="1">
        <f t="shared" si="4"/>
        <v>177.59800000000001</v>
      </c>
      <c r="I56" s="7">
        <v>1</v>
      </c>
      <c r="J56" s="1">
        <v>50</v>
      </c>
      <c r="K56" s="1" t="s">
        <v>34</v>
      </c>
      <c r="L56" s="1">
        <v>138.35</v>
      </c>
      <c r="M56" s="1">
        <f t="shared" si="15"/>
        <v>-6.6910000000000025</v>
      </c>
      <c r="N56" s="1">
        <f t="shared" si="5"/>
        <v>131.65899999999999</v>
      </c>
      <c r="O56" s="1"/>
      <c r="P56" s="1">
        <v>116.9706</v>
      </c>
      <c r="Q56" s="1">
        <f t="shared" si="6"/>
        <v>26.331799999999998</v>
      </c>
      <c r="R56" s="5"/>
      <c r="S56" s="5"/>
      <c r="T56" s="1"/>
      <c r="U56" s="1">
        <f t="shared" si="7"/>
        <v>11.186800750423444</v>
      </c>
      <c r="V56" s="1">
        <f t="shared" si="8"/>
        <v>11.186800750423444</v>
      </c>
      <c r="W56" s="1">
        <v>27.115600000000001</v>
      </c>
      <c r="X56" s="1">
        <v>27.207599999999999</v>
      </c>
      <c r="Y56" s="1">
        <v>30.464400000000001</v>
      </c>
      <c r="Z56" s="1">
        <v>26.936199999999999</v>
      </c>
      <c r="AA56" s="1">
        <v>16.695599999999999</v>
      </c>
      <c r="AB56" s="1">
        <v>14.8208</v>
      </c>
      <c r="AC56" s="1">
        <v>26.481200000000001</v>
      </c>
      <c r="AD56" s="1">
        <v>54.8904</v>
      </c>
      <c r="AE56" s="1"/>
      <c r="AF56" s="1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92</v>
      </c>
      <c r="B57" s="1" t="s">
        <v>33</v>
      </c>
      <c r="C57" s="1"/>
      <c r="D57" s="1">
        <v>87.853999999999999</v>
      </c>
      <c r="E57" s="1">
        <v>47.954000000000001</v>
      </c>
      <c r="F57" s="1">
        <v>39.9</v>
      </c>
      <c r="G57" s="1">
        <f>VLOOKUP(A57,[1]Sheet!$A:$M,13,0)</f>
        <v>0</v>
      </c>
      <c r="H57" s="1">
        <f t="shared" si="4"/>
        <v>39.9</v>
      </c>
      <c r="I57" s="7">
        <v>1</v>
      </c>
      <c r="J57" s="1">
        <v>50</v>
      </c>
      <c r="K57" s="1" t="s">
        <v>34</v>
      </c>
      <c r="L57" s="1">
        <v>50.05</v>
      </c>
      <c r="M57" s="1">
        <f t="shared" si="15"/>
        <v>-2.0959999999999965</v>
      </c>
      <c r="N57" s="1">
        <f t="shared" si="5"/>
        <v>47.954000000000001</v>
      </c>
      <c r="O57" s="1"/>
      <c r="P57" s="1">
        <v>0</v>
      </c>
      <c r="Q57" s="1">
        <f t="shared" si="6"/>
        <v>9.5907999999999998</v>
      </c>
      <c r="R57" s="5">
        <f t="shared" ref="R57" si="19">11*Q57-P57-H57</f>
        <v>65.598800000000011</v>
      </c>
      <c r="S57" s="5"/>
      <c r="T57" s="1"/>
      <c r="U57" s="1">
        <f t="shared" si="7"/>
        <v>11.000000000000002</v>
      </c>
      <c r="V57" s="1">
        <f t="shared" si="8"/>
        <v>4.1602368936897856</v>
      </c>
      <c r="W57" s="1">
        <v>5.202</v>
      </c>
      <c r="X57" s="1">
        <v>2.4620000000000002</v>
      </c>
      <c r="Y57" s="1">
        <v>6.2915999999999999</v>
      </c>
      <c r="Z57" s="1">
        <v>12.042</v>
      </c>
      <c r="AA57" s="1">
        <v>10.882400000000001</v>
      </c>
      <c r="AB57" s="1">
        <v>5.6327999999999996</v>
      </c>
      <c r="AC57" s="1">
        <v>7.4024000000000001</v>
      </c>
      <c r="AD57" s="1">
        <v>7.5923999999999996</v>
      </c>
      <c r="AE57" s="1"/>
      <c r="AF57" s="1">
        <f t="shared" si="9"/>
        <v>66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3" t="s">
        <v>93</v>
      </c>
      <c r="B58" s="13" t="s">
        <v>40</v>
      </c>
      <c r="C58" s="13"/>
      <c r="D58" s="13"/>
      <c r="E58" s="13"/>
      <c r="F58" s="13"/>
      <c r="G58" s="13">
        <f>VLOOKUP(A58,[1]Sheet!$A:$M,13,0)</f>
        <v>0</v>
      </c>
      <c r="H58" s="13">
        <f t="shared" si="4"/>
        <v>0</v>
      </c>
      <c r="I58" s="14">
        <v>0</v>
      </c>
      <c r="J58" s="13">
        <v>50</v>
      </c>
      <c r="K58" s="13" t="s">
        <v>34</v>
      </c>
      <c r="L58" s="13"/>
      <c r="M58" s="13">
        <f t="shared" si="15"/>
        <v>0</v>
      </c>
      <c r="N58" s="13">
        <f t="shared" si="5"/>
        <v>0</v>
      </c>
      <c r="O58" s="13"/>
      <c r="P58" s="13"/>
      <c r="Q58" s="13">
        <f t="shared" si="6"/>
        <v>0</v>
      </c>
      <c r="R58" s="15"/>
      <c r="S58" s="15"/>
      <c r="T58" s="13"/>
      <c r="U58" s="13" t="e">
        <f t="shared" si="7"/>
        <v>#DIV/0!</v>
      </c>
      <c r="V58" s="13" t="e">
        <f t="shared" si="8"/>
        <v>#DIV/0!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 t="s">
        <v>41</v>
      </c>
      <c r="AF58" s="13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94</v>
      </c>
      <c r="B59" s="1" t="s">
        <v>40</v>
      </c>
      <c r="C59" s="1">
        <v>496</v>
      </c>
      <c r="D59" s="1">
        <v>1494</v>
      </c>
      <c r="E59" s="1">
        <v>515</v>
      </c>
      <c r="F59" s="1">
        <v>1338</v>
      </c>
      <c r="G59" s="1">
        <f>VLOOKUP(A59,[1]Sheet!$A:$M,13,0)</f>
        <v>750</v>
      </c>
      <c r="H59" s="1">
        <f t="shared" si="4"/>
        <v>588</v>
      </c>
      <c r="I59" s="7">
        <v>0.4</v>
      </c>
      <c r="J59" s="1">
        <v>40</v>
      </c>
      <c r="K59" s="1" t="s">
        <v>34</v>
      </c>
      <c r="L59" s="1">
        <v>1929</v>
      </c>
      <c r="M59" s="1">
        <f t="shared" si="15"/>
        <v>-1414</v>
      </c>
      <c r="N59" s="1">
        <f t="shared" si="5"/>
        <v>515</v>
      </c>
      <c r="O59" s="1"/>
      <c r="P59" s="1">
        <v>288.19999999999982</v>
      </c>
      <c r="Q59" s="1">
        <f t="shared" si="6"/>
        <v>103</v>
      </c>
      <c r="R59" s="20">
        <f t="shared" ref="R59" si="20">9.5*Q59-P59-H59</f>
        <v>102.30000000000018</v>
      </c>
      <c r="S59" s="5"/>
      <c r="T59" s="1"/>
      <c r="U59" s="1">
        <f t="shared" si="7"/>
        <v>9.5</v>
      </c>
      <c r="V59" s="1">
        <f t="shared" si="8"/>
        <v>8.5067961165048533</v>
      </c>
      <c r="W59" s="1">
        <v>108.8</v>
      </c>
      <c r="X59" s="1">
        <v>109.2</v>
      </c>
      <c r="Y59" s="1">
        <v>109.2</v>
      </c>
      <c r="Z59" s="1">
        <v>98.8</v>
      </c>
      <c r="AA59" s="1">
        <v>100.6</v>
      </c>
      <c r="AB59" s="1">
        <v>128.6</v>
      </c>
      <c r="AC59" s="1">
        <v>129.4</v>
      </c>
      <c r="AD59" s="1">
        <v>107.4</v>
      </c>
      <c r="AE59" s="1"/>
      <c r="AF59" s="1">
        <f t="shared" si="9"/>
        <v>41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95</v>
      </c>
      <c r="B60" s="1" t="s">
        <v>40</v>
      </c>
      <c r="C60" s="1">
        <v>257</v>
      </c>
      <c r="D60" s="1">
        <v>1164</v>
      </c>
      <c r="E60" s="1">
        <v>216</v>
      </c>
      <c r="F60" s="1">
        <v>1105</v>
      </c>
      <c r="G60" s="1">
        <f>VLOOKUP(A60,[1]Sheet!$A:$M,13,0)</f>
        <v>450</v>
      </c>
      <c r="H60" s="1">
        <f t="shared" si="4"/>
        <v>655</v>
      </c>
      <c r="I60" s="7">
        <v>0.4</v>
      </c>
      <c r="J60" s="1">
        <v>40</v>
      </c>
      <c r="K60" s="1" t="s">
        <v>34</v>
      </c>
      <c r="L60" s="1">
        <v>1035</v>
      </c>
      <c r="M60" s="1">
        <f t="shared" si="15"/>
        <v>-819</v>
      </c>
      <c r="N60" s="1">
        <f t="shared" si="5"/>
        <v>216</v>
      </c>
      <c r="O60" s="1"/>
      <c r="P60" s="1">
        <v>0</v>
      </c>
      <c r="Q60" s="1">
        <f t="shared" si="6"/>
        <v>43.2</v>
      </c>
      <c r="R60" s="20"/>
      <c r="S60" s="5"/>
      <c r="T60" s="1"/>
      <c r="U60" s="1">
        <f t="shared" si="7"/>
        <v>15.162037037037036</v>
      </c>
      <c r="V60" s="1">
        <f t="shared" si="8"/>
        <v>15.162037037037036</v>
      </c>
      <c r="W60" s="1">
        <v>46.4</v>
      </c>
      <c r="X60" s="1">
        <v>89.6</v>
      </c>
      <c r="Y60" s="1">
        <v>91.8</v>
      </c>
      <c r="Z60" s="1">
        <v>55.4</v>
      </c>
      <c r="AA60" s="1">
        <v>57</v>
      </c>
      <c r="AB60" s="1">
        <v>81.8</v>
      </c>
      <c r="AC60" s="1">
        <v>90.6</v>
      </c>
      <c r="AD60" s="1">
        <v>80.400000000000006</v>
      </c>
      <c r="AE60" s="21" t="s">
        <v>56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96</v>
      </c>
      <c r="B61" s="1" t="s">
        <v>33</v>
      </c>
      <c r="C61" s="1">
        <v>13.585000000000001</v>
      </c>
      <c r="D61" s="1">
        <v>461.702</v>
      </c>
      <c r="E61" s="1">
        <v>202.214</v>
      </c>
      <c r="F61" s="1">
        <v>255.12700000000001</v>
      </c>
      <c r="G61" s="1">
        <f>VLOOKUP(A61,[1]Sheet!$A:$M,13,0)</f>
        <v>0</v>
      </c>
      <c r="H61" s="1">
        <f t="shared" si="4"/>
        <v>255.12700000000001</v>
      </c>
      <c r="I61" s="7">
        <v>1</v>
      </c>
      <c r="J61" s="1">
        <v>40</v>
      </c>
      <c r="K61" s="1" t="s">
        <v>34</v>
      </c>
      <c r="L61" s="1">
        <v>342.74299999999999</v>
      </c>
      <c r="M61" s="1">
        <f t="shared" si="15"/>
        <v>-140.529</v>
      </c>
      <c r="N61" s="1">
        <f t="shared" si="5"/>
        <v>202.214</v>
      </c>
      <c r="O61" s="1"/>
      <c r="P61" s="1">
        <v>14.488999999999921</v>
      </c>
      <c r="Q61" s="1">
        <f t="shared" si="6"/>
        <v>40.442799999999998</v>
      </c>
      <c r="R61" s="5">
        <f t="shared" ref="R61:R62" si="21">12*Q61-P61-H61</f>
        <v>215.69760000000002</v>
      </c>
      <c r="S61" s="5"/>
      <c r="T61" s="1"/>
      <c r="U61" s="1">
        <f t="shared" si="7"/>
        <v>12</v>
      </c>
      <c r="V61" s="1">
        <f t="shared" si="8"/>
        <v>6.6666007299197867</v>
      </c>
      <c r="W61" s="1">
        <v>32.215200000000003</v>
      </c>
      <c r="X61" s="1">
        <v>36.021799999999999</v>
      </c>
      <c r="Y61" s="1">
        <v>45.887799999999999</v>
      </c>
      <c r="Z61" s="1">
        <v>44.62</v>
      </c>
      <c r="AA61" s="1">
        <v>43.083799999999997</v>
      </c>
      <c r="AB61" s="1">
        <v>42.786000000000001</v>
      </c>
      <c r="AC61" s="1">
        <v>41.346600000000002</v>
      </c>
      <c r="AD61" s="1">
        <v>41.991199999999999</v>
      </c>
      <c r="AE61" s="1"/>
      <c r="AF61" s="1">
        <f t="shared" si="9"/>
        <v>216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97</v>
      </c>
      <c r="B62" s="1" t="s">
        <v>33</v>
      </c>
      <c r="C62" s="1">
        <v>40.780999999999999</v>
      </c>
      <c r="D62" s="1">
        <v>377.209</v>
      </c>
      <c r="E62" s="1">
        <v>163.767</v>
      </c>
      <c r="F62" s="1">
        <v>214.446</v>
      </c>
      <c r="G62" s="1">
        <f>VLOOKUP(A62,[1]Sheet!$A:$M,13,0)</f>
        <v>0.8</v>
      </c>
      <c r="H62" s="1">
        <f t="shared" si="4"/>
        <v>213.64599999999999</v>
      </c>
      <c r="I62" s="7">
        <v>1</v>
      </c>
      <c r="J62" s="1">
        <v>40</v>
      </c>
      <c r="K62" s="1" t="s">
        <v>34</v>
      </c>
      <c r="L62" s="1">
        <v>420.75200000000001</v>
      </c>
      <c r="M62" s="1">
        <f t="shared" si="15"/>
        <v>-256.98500000000001</v>
      </c>
      <c r="N62" s="1">
        <f t="shared" si="5"/>
        <v>160.541</v>
      </c>
      <c r="O62" s="1">
        <v>3.226</v>
      </c>
      <c r="P62" s="1">
        <v>66.650799999999805</v>
      </c>
      <c r="Q62" s="1">
        <f t="shared" si="6"/>
        <v>32.108199999999997</v>
      </c>
      <c r="R62" s="5">
        <f t="shared" si="21"/>
        <v>105.00160000000014</v>
      </c>
      <c r="S62" s="5"/>
      <c r="T62" s="1"/>
      <c r="U62" s="1">
        <f t="shared" si="7"/>
        <v>11.999999999999998</v>
      </c>
      <c r="V62" s="1">
        <f t="shared" si="8"/>
        <v>8.7297575074280029</v>
      </c>
      <c r="W62" s="1">
        <v>31.4938</v>
      </c>
      <c r="X62" s="1">
        <v>33.484999999999999</v>
      </c>
      <c r="Y62" s="1">
        <v>33.709200000000003</v>
      </c>
      <c r="Z62" s="1">
        <v>35.14</v>
      </c>
      <c r="AA62" s="1">
        <v>34.591200000000001</v>
      </c>
      <c r="AB62" s="1">
        <v>34.308999999999997</v>
      </c>
      <c r="AC62" s="1">
        <v>36.630800000000001</v>
      </c>
      <c r="AD62" s="1">
        <v>36.386800000000001</v>
      </c>
      <c r="AE62" s="1"/>
      <c r="AF62" s="1">
        <f t="shared" si="9"/>
        <v>105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3" t="s">
        <v>98</v>
      </c>
      <c r="B63" s="13" t="s">
        <v>33</v>
      </c>
      <c r="C63" s="13"/>
      <c r="D63" s="13"/>
      <c r="E63" s="13"/>
      <c r="F63" s="13"/>
      <c r="G63" s="13">
        <f>VLOOKUP(A63,[1]Sheet!$A:$M,13,0)</f>
        <v>0</v>
      </c>
      <c r="H63" s="13">
        <f t="shared" si="4"/>
        <v>0</v>
      </c>
      <c r="I63" s="14">
        <v>0</v>
      </c>
      <c r="J63" s="13">
        <v>40</v>
      </c>
      <c r="K63" s="13" t="s">
        <v>34</v>
      </c>
      <c r="L63" s="13">
        <v>184.18700000000001</v>
      </c>
      <c r="M63" s="13">
        <f t="shared" si="15"/>
        <v>-184.18700000000001</v>
      </c>
      <c r="N63" s="13">
        <f t="shared" si="5"/>
        <v>0</v>
      </c>
      <c r="O63" s="13"/>
      <c r="P63" s="13"/>
      <c r="Q63" s="13">
        <f t="shared" si="6"/>
        <v>0</v>
      </c>
      <c r="R63" s="15"/>
      <c r="S63" s="15"/>
      <c r="T63" s="13"/>
      <c r="U63" s="13" t="e">
        <f t="shared" si="7"/>
        <v>#DIV/0!</v>
      </c>
      <c r="V63" s="13" t="e">
        <f t="shared" si="8"/>
        <v>#DIV/0!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 t="s">
        <v>41</v>
      </c>
      <c r="AF63" s="13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99</v>
      </c>
      <c r="B64" s="1" t="s">
        <v>33</v>
      </c>
      <c r="C64" s="1">
        <v>-2.1669999999999998</v>
      </c>
      <c r="D64" s="1">
        <v>103.834</v>
      </c>
      <c r="E64" s="1">
        <v>59.302</v>
      </c>
      <c r="F64" s="1">
        <v>38.94</v>
      </c>
      <c r="G64" s="1">
        <f>VLOOKUP(A64,[1]Sheet!$A:$M,13,0)</f>
        <v>0</v>
      </c>
      <c r="H64" s="1">
        <f t="shared" si="4"/>
        <v>38.94</v>
      </c>
      <c r="I64" s="7">
        <v>1</v>
      </c>
      <c r="J64" s="1">
        <v>30</v>
      </c>
      <c r="K64" s="1" t="s">
        <v>34</v>
      </c>
      <c r="L64" s="1">
        <v>54.9</v>
      </c>
      <c r="M64" s="1">
        <f t="shared" si="15"/>
        <v>4.402000000000001</v>
      </c>
      <c r="N64" s="1">
        <f t="shared" si="5"/>
        <v>59.302</v>
      </c>
      <c r="O64" s="1"/>
      <c r="P64" s="1">
        <v>44.939000000000007</v>
      </c>
      <c r="Q64" s="1">
        <f t="shared" si="6"/>
        <v>11.8604</v>
      </c>
      <c r="R64" s="20">
        <f>9.5*Q64-P64-H64</f>
        <v>28.794799999999995</v>
      </c>
      <c r="S64" s="5"/>
      <c r="T64" s="1"/>
      <c r="U64" s="1">
        <f t="shared" si="7"/>
        <v>9.5</v>
      </c>
      <c r="V64" s="1">
        <f t="shared" si="8"/>
        <v>7.0721898081009078</v>
      </c>
      <c r="W64" s="1">
        <v>10.227</v>
      </c>
      <c r="X64" s="1">
        <v>5.8298000000000014</v>
      </c>
      <c r="Y64" s="1">
        <v>7.9697999999999993</v>
      </c>
      <c r="Z64" s="1">
        <v>10.7842</v>
      </c>
      <c r="AA64" s="1">
        <v>10.385</v>
      </c>
      <c r="AB64" s="1">
        <v>8.2392000000000003</v>
      </c>
      <c r="AC64" s="1">
        <v>8.079600000000001</v>
      </c>
      <c r="AD64" s="1">
        <v>11.489800000000001</v>
      </c>
      <c r="AE64" s="1"/>
      <c r="AF64" s="1">
        <f t="shared" si="9"/>
        <v>29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3" t="s">
        <v>100</v>
      </c>
      <c r="B65" s="13" t="s">
        <v>40</v>
      </c>
      <c r="C65" s="13"/>
      <c r="D65" s="13"/>
      <c r="E65" s="13"/>
      <c r="F65" s="13"/>
      <c r="G65" s="13">
        <f>VLOOKUP(A65,[1]Sheet!$A:$M,13,0)</f>
        <v>0</v>
      </c>
      <c r="H65" s="13">
        <f t="shared" si="4"/>
        <v>0</v>
      </c>
      <c r="I65" s="14">
        <v>0</v>
      </c>
      <c r="J65" s="13">
        <v>60</v>
      </c>
      <c r="K65" s="13" t="s">
        <v>34</v>
      </c>
      <c r="L65" s="13"/>
      <c r="M65" s="13">
        <f t="shared" si="15"/>
        <v>0</v>
      </c>
      <c r="N65" s="13">
        <f t="shared" si="5"/>
        <v>0</v>
      </c>
      <c r="O65" s="13"/>
      <c r="P65" s="13"/>
      <c r="Q65" s="13">
        <f t="shared" si="6"/>
        <v>0</v>
      </c>
      <c r="R65" s="15"/>
      <c r="S65" s="15"/>
      <c r="T65" s="13"/>
      <c r="U65" s="13" t="e">
        <f t="shared" si="7"/>
        <v>#DIV/0!</v>
      </c>
      <c r="V65" s="13" t="e">
        <f t="shared" si="8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 t="s">
        <v>41</v>
      </c>
      <c r="AF65" s="13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3" t="s">
        <v>101</v>
      </c>
      <c r="B66" s="13" t="s">
        <v>40</v>
      </c>
      <c r="C66" s="13"/>
      <c r="D66" s="13"/>
      <c r="E66" s="13"/>
      <c r="F66" s="13"/>
      <c r="G66" s="13">
        <f>VLOOKUP(A66,[1]Sheet!$A:$M,13,0)</f>
        <v>0</v>
      </c>
      <c r="H66" s="13">
        <f t="shared" si="4"/>
        <v>0</v>
      </c>
      <c r="I66" s="14">
        <v>0</v>
      </c>
      <c r="J66" s="13">
        <v>50</v>
      </c>
      <c r="K66" s="13" t="s">
        <v>34</v>
      </c>
      <c r="L66" s="13"/>
      <c r="M66" s="13">
        <f t="shared" si="15"/>
        <v>0</v>
      </c>
      <c r="N66" s="13">
        <f t="shared" si="5"/>
        <v>0</v>
      </c>
      <c r="O66" s="13"/>
      <c r="P66" s="13"/>
      <c r="Q66" s="13">
        <f t="shared" si="6"/>
        <v>0</v>
      </c>
      <c r="R66" s="15"/>
      <c r="S66" s="15"/>
      <c r="T66" s="13"/>
      <c r="U66" s="13" t="e">
        <f t="shared" si="7"/>
        <v>#DIV/0!</v>
      </c>
      <c r="V66" s="13" t="e">
        <f t="shared" si="8"/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 t="s">
        <v>41</v>
      </c>
      <c r="AF66" s="13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3" t="s">
        <v>102</v>
      </c>
      <c r="B67" s="13" t="s">
        <v>40</v>
      </c>
      <c r="C67" s="13"/>
      <c r="D67" s="13"/>
      <c r="E67" s="13"/>
      <c r="F67" s="13"/>
      <c r="G67" s="13">
        <f>VLOOKUP(A67,[1]Sheet!$A:$M,13,0)</f>
        <v>0</v>
      </c>
      <c r="H67" s="13">
        <f t="shared" si="4"/>
        <v>0</v>
      </c>
      <c r="I67" s="14">
        <v>0</v>
      </c>
      <c r="J67" s="13">
        <v>50</v>
      </c>
      <c r="K67" s="13" t="s">
        <v>34</v>
      </c>
      <c r="L67" s="13"/>
      <c r="M67" s="13">
        <f t="shared" si="15"/>
        <v>0</v>
      </c>
      <c r="N67" s="13">
        <f t="shared" si="5"/>
        <v>0</v>
      </c>
      <c r="O67" s="13"/>
      <c r="P67" s="13"/>
      <c r="Q67" s="13">
        <f t="shared" si="6"/>
        <v>0</v>
      </c>
      <c r="R67" s="15"/>
      <c r="S67" s="15"/>
      <c r="T67" s="13"/>
      <c r="U67" s="13" t="e">
        <f t="shared" si="7"/>
        <v>#DIV/0!</v>
      </c>
      <c r="V67" s="13" t="e">
        <f t="shared" si="8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 t="s">
        <v>41</v>
      </c>
      <c r="AF67" s="13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3" t="s">
        <v>103</v>
      </c>
      <c r="B68" s="13" t="s">
        <v>40</v>
      </c>
      <c r="C68" s="13"/>
      <c r="D68" s="13"/>
      <c r="E68" s="13"/>
      <c r="F68" s="13"/>
      <c r="G68" s="13">
        <f>VLOOKUP(A68,[1]Sheet!$A:$M,13,0)</f>
        <v>0</v>
      </c>
      <c r="H68" s="13">
        <f t="shared" si="4"/>
        <v>0</v>
      </c>
      <c r="I68" s="14">
        <v>0</v>
      </c>
      <c r="J68" s="13">
        <v>30</v>
      </c>
      <c r="K68" s="13" t="s">
        <v>34</v>
      </c>
      <c r="L68" s="13"/>
      <c r="M68" s="13">
        <f t="shared" si="15"/>
        <v>0</v>
      </c>
      <c r="N68" s="13">
        <f t="shared" si="5"/>
        <v>0</v>
      </c>
      <c r="O68" s="13"/>
      <c r="P68" s="13"/>
      <c r="Q68" s="13">
        <f t="shared" si="6"/>
        <v>0</v>
      </c>
      <c r="R68" s="15"/>
      <c r="S68" s="15"/>
      <c r="T68" s="13"/>
      <c r="U68" s="13" t="e">
        <f t="shared" si="7"/>
        <v>#DIV/0!</v>
      </c>
      <c r="V68" s="13" t="e">
        <f t="shared" si="8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 t="s">
        <v>41</v>
      </c>
      <c r="AF68" s="13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3" t="s">
        <v>104</v>
      </c>
      <c r="B69" s="13" t="s">
        <v>40</v>
      </c>
      <c r="C69" s="13"/>
      <c r="D69" s="13"/>
      <c r="E69" s="13"/>
      <c r="F69" s="13"/>
      <c r="G69" s="13">
        <f>VLOOKUP(A69,[1]Sheet!$A:$M,13,0)</f>
        <v>0</v>
      </c>
      <c r="H69" s="13">
        <f t="shared" si="4"/>
        <v>0</v>
      </c>
      <c r="I69" s="14">
        <v>0</v>
      </c>
      <c r="J69" s="13">
        <v>55</v>
      </c>
      <c r="K69" s="13" t="s">
        <v>34</v>
      </c>
      <c r="L69" s="13"/>
      <c r="M69" s="13">
        <f t="shared" si="15"/>
        <v>0</v>
      </c>
      <c r="N69" s="13">
        <f t="shared" si="5"/>
        <v>0</v>
      </c>
      <c r="O69" s="13"/>
      <c r="P69" s="13"/>
      <c r="Q69" s="13">
        <f t="shared" si="6"/>
        <v>0</v>
      </c>
      <c r="R69" s="15"/>
      <c r="S69" s="15"/>
      <c r="T69" s="13"/>
      <c r="U69" s="13" t="e">
        <f t="shared" si="7"/>
        <v>#DIV/0!</v>
      </c>
      <c r="V69" s="13" t="e">
        <f t="shared" si="8"/>
        <v>#DIV/0!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 t="s">
        <v>41</v>
      </c>
      <c r="AF69" s="13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3" t="s">
        <v>105</v>
      </c>
      <c r="B70" s="13" t="s">
        <v>40</v>
      </c>
      <c r="C70" s="13"/>
      <c r="D70" s="13"/>
      <c r="E70" s="13"/>
      <c r="F70" s="13"/>
      <c r="G70" s="13">
        <f>VLOOKUP(A70,[1]Sheet!$A:$M,13,0)</f>
        <v>0</v>
      </c>
      <c r="H70" s="13">
        <f t="shared" si="4"/>
        <v>0</v>
      </c>
      <c r="I70" s="14">
        <v>0</v>
      </c>
      <c r="J70" s="13">
        <v>40</v>
      </c>
      <c r="K70" s="13" t="s">
        <v>34</v>
      </c>
      <c r="L70" s="13"/>
      <c r="M70" s="13">
        <f t="shared" ref="M70:M95" si="22">E70-L70</f>
        <v>0</v>
      </c>
      <c r="N70" s="13">
        <f t="shared" si="5"/>
        <v>0</v>
      </c>
      <c r="O70" s="13"/>
      <c r="P70" s="13"/>
      <c r="Q70" s="13">
        <f t="shared" si="6"/>
        <v>0</v>
      </c>
      <c r="R70" s="15"/>
      <c r="S70" s="15"/>
      <c r="T70" s="13"/>
      <c r="U70" s="13" t="e">
        <f t="shared" si="7"/>
        <v>#DIV/0!</v>
      </c>
      <c r="V70" s="13" t="e">
        <f t="shared" si="8"/>
        <v>#DIV/0!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 t="s">
        <v>41</v>
      </c>
      <c r="AF70" s="13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106</v>
      </c>
      <c r="B71" s="1" t="s">
        <v>40</v>
      </c>
      <c r="C71" s="1">
        <v>59</v>
      </c>
      <c r="D71" s="1">
        <v>12</v>
      </c>
      <c r="E71" s="1">
        <v>19</v>
      </c>
      <c r="F71" s="1">
        <v>42</v>
      </c>
      <c r="G71" s="1">
        <f>VLOOKUP(A71,[1]Sheet!$A:$M,13,0)</f>
        <v>0</v>
      </c>
      <c r="H71" s="1">
        <f t="shared" ref="H71:H95" si="23">F71-G71</f>
        <v>42</v>
      </c>
      <c r="I71" s="7">
        <v>0.4</v>
      </c>
      <c r="J71" s="1">
        <v>50</v>
      </c>
      <c r="K71" s="1" t="s">
        <v>34</v>
      </c>
      <c r="L71" s="1">
        <v>19</v>
      </c>
      <c r="M71" s="1">
        <f t="shared" si="22"/>
        <v>0</v>
      </c>
      <c r="N71" s="1">
        <f t="shared" ref="N71:N95" si="24">E71-O71</f>
        <v>19</v>
      </c>
      <c r="O71" s="1"/>
      <c r="P71" s="1">
        <v>0</v>
      </c>
      <c r="Q71" s="1">
        <f t="shared" ref="Q71:Q95" si="25">N71/5</f>
        <v>3.8</v>
      </c>
      <c r="R71" s="5"/>
      <c r="S71" s="5"/>
      <c r="T71" s="1"/>
      <c r="U71" s="1">
        <f t="shared" ref="U71:U95" si="26">(H71+P71+R71)/Q71</f>
        <v>11.052631578947368</v>
      </c>
      <c r="V71" s="1">
        <f t="shared" ref="V71:V95" si="27">(H71+P71)/Q71</f>
        <v>11.052631578947368</v>
      </c>
      <c r="W71" s="1">
        <v>4.2</v>
      </c>
      <c r="X71" s="1">
        <v>4</v>
      </c>
      <c r="Y71" s="1">
        <v>6.6</v>
      </c>
      <c r="Z71" s="1">
        <v>5.4</v>
      </c>
      <c r="AA71" s="1">
        <v>1.2</v>
      </c>
      <c r="AB71" s="1">
        <v>1.6</v>
      </c>
      <c r="AC71" s="1">
        <v>4.5999999999999996</v>
      </c>
      <c r="AD71" s="1">
        <v>9</v>
      </c>
      <c r="AE71" s="1"/>
      <c r="AF71" s="1">
        <f t="shared" ref="AF71:AF95" si="28">ROUND(R71*I71,0)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107</v>
      </c>
      <c r="B72" s="1" t="s">
        <v>40</v>
      </c>
      <c r="C72" s="1">
        <v>22</v>
      </c>
      <c r="D72" s="1"/>
      <c r="E72" s="1"/>
      <c r="F72" s="1"/>
      <c r="G72" s="1">
        <f>VLOOKUP(A72,[1]Sheet!$A:$M,13,0)</f>
        <v>0</v>
      </c>
      <c r="H72" s="1">
        <f t="shared" si="23"/>
        <v>0</v>
      </c>
      <c r="I72" s="7">
        <v>0.06</v>
      </c>
      <c r="J72" s="1">
        <v>60</v>
      </c>
      <c r="K72" s="1" t="s">
        <v>34</v>
      </c>
      <c r="L72" s="1">
        <v>15</v>
      </c>
      <c r="M72" s="1">
        <f t="shared" si="22"/>
        <v>-15</v>
      </c>
      <c r="N72" s="1">
        <f t="shared" si="24"/>
        <v>0</v>
      </c>
      <c r="O72" s="1"/>
      <c r="P72" s="1">
        <v>20</v>
      </c>
      <c r="Q72" s="1">
        <f t="shared" si="25"/>
        <v>0</v>
      </c>
      <c r="R72" s="5"/>
      <c r="S72" s="5"/>
      <c r="T72" s="1"/>
      <c r="U72" s="1" t="e">
        <f t="shared" si="26"/>
        <v>#DIV/0!</v>
      </c>
      <c r="V72" s="1" t="e">
        <f t="shared" si="27"/>
        <v>#DIV/0!</v>
      </c>
      <c r="W72" s="1">
        <v>0</v>
      </c>
      <c r="X72" s="1">
        <v>-1.4</v>
      </c>
      <c r="Y72" s="1">
        <v>-1.6</v>
      </c>
      <c r="Z72" s="1">
        <v>1.6</v>
      </c>
      <c r="AA72" s="1">
        <v>3</v>
      </c>
      <c r="AB72" s="1">
        <v>9</v>
      </c>
      <c r="AC72" s="1">
        <v>10.4</v>
      </c>
      <c r="AD72" s="1">
        <v>8.1999999999999993</v>
      </c>
      <c r="AE72" s="1" t="s">
        <v>108</v>
      </c>
      <c r="AF72" s="1">
        <f t="shared" si="28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109</v>
      </c>
      <c r="B73" s="1" t="s">
        <v>40</v>
      </c>
      <c r="C73" s="1"/>
      <c r="D73" s="1">
        <v>60</v>
      </c>
      <c r="E73" s="1">
        <v>14</v>
      </c>
      <c r="F73" s="1">
        <v>44</v>
      </c>
      <c r="G73" s="1">
        <f>VLOOKUP(A73,[1]Sheet!$A:$M,13,0)</f>
        <v>0</v>
      </c>
      <c r="H73" s="1">
        <f t="shared" si="23"/>
        <v>44</v>
      </c>
      <c r="I73" s="7">
        <v>0.15</v>
      </c>
      <c r="J73" s="1">
        <v>60</v>
      </c>
      <c r="K73" s="1" t="s">
        <v>34</v>
      </c>
      <c r="L73" s="1">
        <v>16</v>
      </c>
      <c r="M73" s="1">
        <f t="shared" si="22"/>
        <v>-2</v>
      </c>
      <c r="N73" s="1">
        <f t="shared" si="24"/>
        <v>14</v>
      </c>
      <c r="O73" s="1"/>
      <c r="P73" s="1">
        <v>20</v>
      </c>
      <c r="Q73" s="1">
        <f t="shared" si="25"/>
        <v>2.8</v>
      </c>
      <c r="R73" s="5"/>
      <c r="S73" s="5"/>
      <c r="T73" s="1"/>
      <c r="U73" s="1">
        <f t="shared" si="26"/>
        <v>22.857142857142858</v>
      </c>
      <c r="V73" s="1">
        <f t="shared" si="27"/>
        <v>22.857142857142858</v>
      </c>
      <c r="W73" s="1">
        <v>-0.2</v>
      </c>
      <c r="X73" s="1">
        <v>0</v>
      </c>
      <c r="Y73" s="1">
        <v>0</v>
      </c>
      <c r="Z73" s="1">
        <v>0</v>
      </c>
      <c r="AA73" s="1">
        <v>0</v>
      </c>
      <c r="AB73" s="1">
        <v>6.4</v>
      </c>
      <c r="AC73" s="1">
        <v>10.8</v>
      </c>
      <c r="AD73" s="1">
        <v>8.8000000000000007</v>
      </c>
      <c r="AE73" s="1"/>
      <c r="AF73" s="1">
        <f t="shared" si="28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110</v>
      </c>
      <c r="B74" s="1" t="s">
        <v>40</v>
      </c>
      <c r="C74" s="1">
        <v>21</v>
      </c>
      <c r="D74" s="1">
        <v>60</v>
      </c>
      <c r="E74" s="1">
        <v>41</v>
      </c>
      <c r="F74" s="1">
        <v>34</v>
      </c>
      <c r="G74" s="1">
        <f>VLOOKUP(A74,[1]Sheet!$A:$M,13,0)</f>
        <v>0</v>
      </c>
      <c r="H74" s="1">
        <f t="shared" si="23"/>
        <v>34</v>
      </c>
      <c r="I74" s="7">
        <v>0.4</v>
      </c>
      <c r="J74" s="1">
        <v>55</v>
      </c>
      <c r="K74" s="1" t="s">
        <v>34</v>
      </c>
      <c r="L74" s="1">
        <v>37</v>
      </c>
      <c r="M74" s="1">
        <f t="shared" si="22"/>
        <v>4</v>
      </c>
      <c r="N74" s="1">
        <f t="shared" si="24"/>
        <v>41</v>
      </c>
      <c r="O74" s="1"/>
      <c r="P74" s="1">
        <v>56.199999999999989</v>
      </c>
      <c r="Q74" s="1">
        <f t="shared" si="25"/>
        <v>8.1999999999999993</v>
      </c>
      <c r="R74" s="5"/>
      <c r="S74" s="5"/>
      <c r="T74" s="1"/>
      <c r="U74" s="1">
        <f t="shared" si="26"/>
        <v>11</v>
      </c>
      <c r="V74" s="1">
        <f t="shared" si="27"/>
        <v>11</v>
      </c>
      <c r="W74" s="1">
        <v>7.8</v>
      </c>
      <c r="X74" s="1">
        <v>5.4</v>
      </c>
      <c r="Y74" s="1">
        <v>6</v>
      </c>
      <c r="Z74" s="1">
        <v>5.8</v>
      </c>
      <c r="AA74" s="1">
        <v>4.5999999999999996</v>
      </c>
      <c r="AB74" s="1">
        <v>2</v>
      </c>
      <c r="AC74" s="1">
        <v>3.4</v>
      </c>
      <c r="AD74" s="1">
        <v>7</v>
      </c>
      <c r="AE74" s="1"/>
      <c r="AF74" s="1">
        <f t="shared" si="28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111</v>
      </c>
      <c r="B75" s="1" t="s">
        <v>33</v>
      </c>
      <c r="C75" s="1">
        <v>56.328000000000003</v>
      </c>
      <c r="D75" s="1">
        <v>3.028</v>
      </c>
      <c r="E75" s="1">
        <v>32.979999999999997</v>
      </c>
      <c r="F75" s="1">
        <v>21.018000000000001</v>
      </c>
      <c r="G75" s="1">
        <f>VLOOKUP(A75,[1]Sheet!$A:$M,13,0)</f>
        <v>0</v>
      </c>
      <c r="H75" s="1">
        <f t="shared" si="23"/>
        <v>21.018000000000001</v>
      </c>
      <c r="I75" s="7">
        <v>1</v>
      </c>
      <c r="J75" s="1">
        <v>55</v>
      </c>
      <c r="K75" s="1" t="s">
        <v>34</v>
      </c>
      <c r="L75" s="1">
        <v>35</v>
      </c>
      <c r="M75" s="1">
        <f t="shared" si="22"/>
        <v>-2.0200000000000031</v>
      </c>
      <c r="N75" s="1">
        <f t="shared" si="24"/>
        <v>32.979999999999997</v>
      </c>
      <c r="O75" s="1"/>
      <c r="P75" s="1">
        <v>66.505200000000002</v>
      </c>
      <c r="Q75" s="1">
        <f t="shared" si="25"/>
        <v>6.5959999999999992</v>
      </c>
      <c r="R75" s="5"/>
      <c r="S75" s="5"/>
      <c r="T75" s="1"/>
      <c r="U75" s="1">
        <f t="shared" si="26"/>
        <v>13.269132807762283</v>
      </c>
      <c r="V75" s="1">
        <f t="shared" si="27"/>
        <v>13.269132807762283</v>
      </c>
      <c r="W75" s="1">
        <v>7.4036</v>
      </c>
      <c r="X75" s="1">
        <v>4.7723999999999993</v>
      </c>
      <c r="Y75" s="1">
        <v>4.7691999999999997</v>
      </c>
      <c r="Z75" s="1">
        <v>4.5224000000000002</v>
      </c>
      <c r="AA75" s="1">
        <v>3.721200000000001</v>
      </c>
      <c r="AB75" s="1">
        <v>4.2552000000000003</v>
      </c>
      <c r="AC75" s="1">
        <v>6.39</v>
      </c>
      <c r="AD75" s="1">
        <v>10.110200000000001</v>
      </c>
      <c r="AE75" s="1"/>
      <c r="AF75" s="1">
        <f t="shared" si="28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3" t="s">
        <v>112</v>
      </c>
      <c r="B76" s="13" t="s">
        <v>33</v>
      </c>
      <c r="C76" s="13"/>
      <c r="D76" s="13"/>
      <c r="E76" s="13"/>
      <c r="F76" s="13"/>
      <c r="G76" s="13">
        <f>VLOOKUP(A76,[1]Sheet!$A:$M,13,0)</f>
        <v>0</v>
      </c>
      <c r="H76" s="13">
        <f t="shared" si="23"/>
        <v>0</v>
      </c>
      <c r="I76" s="14">
        <v>0</v>
      </c>
      <c r="J76" s="13">
        <v>50</v>
      </c>
      <c r="K76" s="13" t="s">
        <v>34</v>
      </c>
      <c r="L76" s="13"/>
      <c r="M76" s="13">
        <f t="shared" si="22"/>
        <v>0</v>
      </c>
      <c r="N76" s="13">
        <f t="shared" si="24"/>
        <v>0</v>
      </c>
      <c r="O76" s="13"/>
      <c r="P76" s="13"/>
      <c r="Q76" s="13">
        <f t="shared" si="25"/>
        <v>0</v>
      </c>
      <c r="R76" s="15"/>
      <c r="S76" s="15"/>
      <c r="T76" s="13"/>
      <c r="U76" s="13" t="e">
        <f t="shared" si="26"/>
        <v>#DIV/0!</v>
      </c>
      <c r="V76" s="13" t="e">
        <f t="shared" si="27"/>
        <v>#DIV/0!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 t="s">
        <v>41</v>
      </c>
      <c r="AF76" s="13">
        <f t="shared" si="28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113</v>
      </c>
      <c r="B77" s="1" t="s">
        <v>40</v>
      </c>
      <c r="C77" s="1">
        <v>58</v>
      </c>
      <c r="D77" s="1"/>
      <c r="E77" s="1">
        <v>-2</v>
      </c>
      <c r="F77" s="1">
        <v>43</v>
      </c>
      <c r="G77" s="1">
        <f>VLOOKUP(A77,[1]Sheet!$A:$M,13,0)</f>
        <v>0</v>
      </c>
      <c r="H77" s="1">
        <f t="shared" si="23"/>
        <v>43</v>
      </c>
      <c r="I77" s="7">
        <v>0.2</v>
      </c>
      <c r="J77" s="1">
        <v>40</v>
      </c>
      <c r="K77" s="1" t="s">
        <v>34</v>
      </c>
      <c r="L77" s="1">
        <v>10</v>
      </c>
      <c r="M77" s="1">
        <f t="shared" si="22"/>
        <v>-12</v>
      </c>
      <c r="N77" s="1">
        <f t="shared" si="24"/>
        <v>-2</v>
      </c>
      <c r="O77" s="1"/>
      <c r="P77" s="1">
        <v>0</v>
      </c>
      <c r="Q77" s="1">
        <f t="shared" si="25"/>
        <v>-0.4</v>
      </c>
      <c r="R77" s="5"/>
      <c r="S77" s="5"/>
      <c r="T77" s="1"/>
      <c r="U77" s="1">
        <f t="shared" si="26"/>
        <v>-107.5</v>
      </c>
      <c r="V77" s="1">
        <f t="shared" si="27"/>
        <v>-107.5</v>
      </c>
      <c r="W77" s="1">
        <v>-0.2</v>
      </c>
      <c r="X77" s="1">
        <v>2.6</v>
      </c>
      <c r="Y77" s="1">
        <v>5.8</v>
      </c>
      <c r="Z77" s="1">
        <v>6.4</v>
      </c>
      <c r="AA77" s="1">
        <v>4.2</v>
      </c>
      <c r="AB77" s="1">
        <v>7.2</v>
      </c>
      <c r="AC77" s="1">
        <v>9.4</v>
      </c>
      <c r="AD77" s="1">
        <v>13</v>
      </c>
      <c r="AE77" s="22" t="s">
        <v>114</v>
      </c>
      <c r="AF77" s="1">
        <f t="shared" si="28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115</v>
      </c>
      <c r="B78" s="1" t="s">
        <v>40</v>
      </c>
      <c r="C78" s="1">
        <v>60</v>
      </c>
      <c r="D78" s="1">
        <v>30</v>
      </c>
      <c r="E78" s="1">
        <v>10</v>
      </c>
      <c r="F78" s="1">
        <v>59</v>
      </c>
      <c r="G78" s="1">
        <f>VLOOKUP(A78,[1]Sheet!$A:$M,13,0)</f>
        <v>0</v>
      </c>
      <c r="H78" s="1">
        <f t="shared" si="23"/>
        <v>59</v>
      </c>
      <c r="I78" s="7">
        <v>0.2</v>
      </c>
      <c r="J78" s="1">
        <v>35</v>
      </c>
      <c r="K78" s="1" t="s">
        <v>34</v>
      </c>
      <c r="L78" s="1">
        <v>21</v>
      </c>
      <c r="M78" s="1">
        <f t="shared" si="22"/>
        <v>-11</v>
      </c>
      <c r="N78" s="1">
        <f t="shared" si="24"/>
        <v>10</v>
      </c>
      <c r="O78" s="1"/>
      <c r="P78" s="1">
        <v>0</v>
      </c>
      <c r="Q78" s="1">
        <f t="shared" si="25"/>
        <v>2</v>
      </c>
      <c r="R78" s="5"/>
      <c r="S78" s="5"/>
      <c r="T78" s="1"/>
      <c r="U78" s="1">
        <f t="shared" si="26"/>
        <v>29.5</v>
      </c>
      <c r="V78" s="1">
        <f t="shared" si="27"/>
        <v>29.5</v>
      </c>
      <c r="W78" s="1">
        <v>2.2000000000000002</v>
      </c>
      <c r="X78" s="1">
        <v>5.8</v>
      </c>
      <c r="Y78" s="1">
        <v>7.6</v>
      </c>
      <c r="Z78" s="1">
        <v>10.6</v>
      </c>
      <c r="AA78" s="1">
        <v>9.6</v>
      </c>
      <c r="AB78" s="1">
        <v>8.8000000000000007</v>
      </c>
      <c r="AC78" s="1">
        <v>6.8</v>
      </c>
      <c r="AD78" s="1">
        <v>10.199999999999999</v>
      </c>
      <c r="AE78" s="22" t="s">
        <v>114</v>
      </c>
      <c r="AF78" s="1">
        <f t="shared" si="28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116</v>
      </c>
      <c r="B79" s="1" t="s">
        <v>33</v>
      </c>
      <c r="C79" s="1">
        <v>188.83799999999999</v>
      </c>
      <c r="D79" s="1">
        <v>180.84200000000001</v>
      </c>
      <c r="E79" s="1">
        <v>70.445999999999998</v>
      </c>
      <c r="F79" s="1">
        <v>284.05</v>
      </c>
      <c r="G79" s="1">
        <f>VLOOKUP(A79,[1]Sheet!$A:$M,13,0)</f>
        <v>0</v>
      </c>
      <c r="H79" s="1">
        <f t="shared" si="23"/>
        <v>284.05</v>
      </c>
      <c r="I79" s="7">
        <v>1</v>
      </c>
      <c r="J79" s="1">
        <v>60</v>
      </c>
      <c r="K79" s="1" t="s">
        <v>34</v>
      </c>
      <c r="L79" s="1">
        <v>275.88</v>
      </c>
      <c r="M79" s="1">
        <f t="shared" si="22"/>
        <v>-205.434</v>
      </c>
      <c r="N79" s="1">
        <f t="shared" si="24"/>
        <v>70.445999999999998</v>
      </c>
      <c r="O79" s="1"/>
      <c r="P79" s="1">
        <v>0</v>
      </c>
      <c r="Q79" s="1">
        <f t="shared" si="25"/>
        <v>14.0892</v>
      </c>
      <c r="R79" s="5"/>
      <c r="S79" s="5"/>
      <c r="T79" s="1"/>
      <c r="U79" s="1">
        <f t="shared" si="26"/>
        <v>20.160832410640776</v>
      </c>
      <c r="V79" s="1">
        <f t="shared" si="27"/>
        <v>20.160832410640776</v>
      </c>
      <c r="W79" s="1">
        <v>10.49</v>
      </c>
      <c r="X79" s="1">
        <v>14.9124</v>
      </c>
      <c r="Y79" s="1">
        <v>17.3292</v>
      </c>
      <c r="Z79" s="1">
        <v>41.816000000000003</v>
      </c>
      <c r="AA79" s="1">
        <v>42.760399999999997</v>
      </c>
      <c r="AB79" s="1">
        <v>53.086399999999998</v>
      </c>
      <c r="AC79" s="1">
        <v>49.037999999999997</v>
      </c>
      <c r="AD79" s="1">
        <v>53.924599999999998</v>
      </c>
      <c r="AE79" s="22" t="s">
        <v>114</v>
      </c>
      <c r="AF79" s="1">
        <f t="shared" si="28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117</v>
      </c>
      <c r="B80" s="1" t="s">
        <v>33</v>
      </c>
      <c r="C80" s="1">
        <v>1223.3130000000001</v>
      </c>
      <c r="D80" s="1">
        <v>4299.4070000000002</v>
      </c>
      <c r="E80" s="1">
        <v>677.26099999999997</v>
      </c>
      <c r="F80" s="1">
        <v>4679.3670000000002</v>
      </c>
      <c r="G80" s="1">
        <f>VLOOKUP(A80,[1]Sheet!$A:$M,13,0)</f>
        <v>2992.54</v>
      </c>
      <c r="H80" s="1">
        <f t="shared" si="23"/>
        <v>1686.8270000000002</v>
      </c>
      <c r="I80" s="7">
        <v>1</v>
      </c>
      <c r="J80" s="1">
        <v>60</v>
      </c>
      <c r="K80" s="1" t="s">
        <v>34</v>
      </c>
      <c r="L80" s="1">
        <v>6672.3249999999998</v>
      </c>
      <c r="M80" s="1">
        <f t="shared" si="22"/>
        <v>-5995.0640000000003</v>
      </c>
      <c r="N80" s="1">
        <f t="shared" si="24"/>
        <v>677.26099999999997</v>
      </c>
      <c r="O80" s="1"/>
      <c r="P80" s="1">
        <v>0</v>
      </c>
      <c r="Q80" s="1">
        <f t="shared" si="25"/>
        <v>135.4522</v>
      </c>
      <c r="R80" s="5">
        <f>13*Q80-P80-H80</f>
        <v>74.05159999999978</v>
      </c>
      <c r="S80" s="5"/>
      <c r="T80" s="1"/>
      <c r="U80" s="1">
        <f t="shared" si="26"/>
        <v>13</v>
      </c>
      <c r="V80" s="1">
        <f t="shared" si="27"/>
        <v>12.453300869236529</v>
      </c>
      <c r="W80" s="1">
        <v>137.50640000000001</v>
      </c>
      <c r="X80" s="1">
        <v>190.38079999999999</v>
      </c>
      <c r="Y80" s="1">
        <v>207.54900000000001</v>
      </c>
      <c r="Z80" s="1">
        <v>206.15780000000001</v>
      </c>
      <c r="AA80" s="1">
        <v>196.87479999999999</v>
      </c>
      <c r="AB80" s="1">
        <v>205.42400000000001</v>
      </c>
      <c r="AC80" s="1">
        <v>202.8766</v>
      </c>
      <c r="AD80" s="1">
        <v>233.7148</v>
      </c>
      <c r="AE80" s="1"/>
      <c r="AF80" s="1">
        <f t="shared" si="28"/>
        <v>74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118</v>
      </c>
      <c r="B81" s="1" t="s">
        <v>33</v>
      </c>
      <c r="C81" s="1">
        <v>552.63300000000004</v>
      </c>
      <c r="D81" s="1">
        <v>2829.3090000000002</v>
      </c>
      <c r="E81" s="1">
        <v>1172.07</v>
      </c>
      <c r="F81" s="1">
        <v>2021.527</v>
      </c>
      <c r="G81" s="1">
        <f>VLOOKUP(A81,[1]Sheet!$A:$M,13,0)</f>
        <v>0</v>
      </c>
      <c r="H81" s="1">
        <f t="shared" si="23"/>
        <v>2021.527</v>
      </c>
      <c r="I81" s="7">
        <v>1</v>
      </c>
      <c r="J81" s="1">
        <v>60</v>
      </c>
      <c r="K81" s="1" t="s">
        <v>34</v>
      </c>
      <c r="L81" s="1">
        <v>1135.7</v>
      </c>
      <c r="M81" s="1">
        <f t="shared" si="22"/>
        <v>36.369999999999891</v>
      </c>
      <c r="N81" s="1">
        <f t="shared" si="24"/>
        <v>1172.07</v>
      </c>
      <c r="O81" s="1"/>
      <c r="P81" s="1">
        <v>1050</v>
      </c>
      <c r="Q81" s="1">
        <f t="shared" si="25"/>
        <v>234.41399999999999</v>
      </c>
      <c r="R81" s="5">
        <f>14*Q81-P81-H81</f>
        <v>210.26899999999978</v>
      </c>
      <c r="S81" s="5"/>
      <c r="T81" s="1"/>
      <c r="U81" s="1">
        <f t="shared" si="26"/>
        <v>14</v>
      </c>
      <c r="V81" s="1">
        <f t="shared" si="27"/>
        <v>13.103001527212539</v>
      </c>
      <c r="W81" s="1">
        <v>234.2758</v>
      </c>
      <c r="X81" s="1">
        <v>235.36859999999999</v>
      </c>
      <c r="Y81" s="1">
        <v>199.30680000000001</v>
      </c>
      <c r="Z81" s="1">
        <v>186.38079999999991</v>
      </c>
      <c r="AA81" s="1">
        <v>279.19380000000001</v>
      </c>
      <c r="AB81" s="1">
        <v>223.84020000000001</v>
      </c>
      <c r="AC81" s="1">
        <v>248.517</v>
      </c>
      <c r="AD81" s="1">
        <v>120.5772</v>
      </c>
      <c r="AE81" s="1"/>
      <c r="AF81" s="1">
        <f t="shared" si="28"/>
        <v>210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119</v>
      </c>
      <c r="B82" s="1" t="s">
        <v>33</v>
      </c>
      <c r="C82" s="1">
        <v>990.17100000000005</v>
      </c>
      <c r="D82" s="1">
        <v>9188.134</v>
      </c>
      <c r="E82" s="1">
        <v>1967.885</v>
      </c>
      <c r="F82" s="1">
        <v>7737.884</v>
      </c>
      <c r="G82" s="1">
        <f>VLOOKUP(A82,[1]Sheet!$A:$M,13,0)</f>
        <v>3992.32</v>
      </c>
      <c r="H82" s="1">
        <f t="shared" si="23"/>
        <v>3745.5639999999999</v>
      </c>
      <c r="I82" s="7">
        <v>1</v>
      </c>
      <c r="J82" s="1">
        <v>60</v>
      </c>
      <c r="K82" s="1" t="s">
        <v>34</v>
      </c>
      <c r="L82" s="1">
        <v>7916.9250000000002</v>
      </c>
      <c r="M82" s="1">
        <f t="shared" si="22"/>
        <v>-5949.04</v>
      </c>
      <c r="N82" s="1">
        <f t="shared" si="24"/>
        <v>1967.885</v>
      </c>
      <c r="O82" s="1"/>
      <c r="P82" s="1">
        <v>1300</v>
      </c>
      <c r="Q82" s="1">
        <f t="shared" si="25"/>
        <v>393.577</v>
      </c>
      <c r="R82" s="5">
        <f>14*Q82-P82-H82</f>
        <v>464.51399999999967</v>
      </c>
      <c r="S82" s="5"/>
      <c r="T82" s="1"/>
      <c r="U82" s="1">
        <f t="shared" si="26"/>
        <v>13.999999999999998</v>
      </c>
      <c r="V82" s="1">
        <f t="shared" si="27"/>
        <v>12.819763349992506</v>
      </c>
      <c r="W82" s="1">
        <v>395.09919999999988</v>
      </c>
      <c r="X82" s="1">
        <v>432.00819999999999</v>
      </c>
      <c r="Y82" s="1">
        <v>465.75619999999998</v>
      </c>
      <c r="Z82" s="1">
        <v>394.64639999999991</v>
      </c>
      <c r="AA82" s="1">
        <v>337.35</v>
      </c>
      <c r="AB82" s="1">
        <v>339.97519999999997</v>
      </c>
      <c r="AC82" s="1">
        <v>356.05459999999999</v>
      </c>
      <c r="AD82" s="1">
        <v>363.69740000000002</v>
      </c>
      <c r="AE82" s="1" t="s">
        <v>50</v>
      </c>
      <c r="AF82" s="1">
        <f t="shared" si="28"/>
        <v>465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120</v>
      </c>
      <c r="B83" s="1" t="s">
        <v>33</v>
      </c>
      <c r="C83" s="1">
        <v>69.72</v>
      </c>
      <c r="D83" s="1">
        <v>4.8000000000000001E-2</v>
      </c>
      <c r="E83" s="1">
        <v>15.614000000000001</v>
      </c>
      <c r="F83" s="1">
        <v>51.494</v>
      </c>
      <c r="G83" s="1">
        <f>VLOOKUP(A83,[1]Sheet!$A:$M,13,0)</f>
        <v>0</v>
      </c>
      <c r="H83" s="1">
        <f t="shared" si="23"/>
        <v>51.494</v>
      </c>
      <c r="I83" s="7">
        <v>1</v>
      </c>
      <c r="J83" s="1">
        <v>55</v>
      </c>
      <c r="K83" s="1" t="s">
        <v>34</v>
      </c>
      <c r="L83" s="1">
        <v>19.8</v>
      </c>
      <c r="M83" s="1">
        <f t="shared" si="22"/>
        <v>-4.1859999999999999</v>
      </c>
      <c r="N83" s="1">
        <f t="shared" si="24"/>
        <v>15.614000000000001</v>
      </c>
      <c r="O83" s="1"/>
      <c r="P83" s="1">
        <v>0</v>
      </c>
      <c r="Q83" s="1">
        <f t="shared" si="25"/>
        <v>3.1228000000000002</v>
      </c>
      <c r="R83" s="5"/>
      <c r="S83" s="5"/>
      <c r="T83" s="1"/>
      <c r="U83" s="1">
        <f t="shared" si="26"/>
        <v>16.489688740873575</v>
      </c>
      <c r="V83" s="1">
        <f t="shared" si="27"/>
        <v>16.489688740873575</v>
      </c>
      <c r="W83" s="1">
        <v>2.6088</v>
      </c>
      <c r="X83" s="1">
        <v>2.1</v>
      </c>
      <c r="Y83" s="1">
        <v>3.15</v>
      </c>
      <c r="Z83" s="1">
        <v>3.242</v>
      </c>
      <c r="AA83" s="1">
        <v>4.3305999999999996</v>
      </c>
      <c r="AB83" s="1">
        <v>5.8845999999999989</v>
      </c>
      <c r="AC83" s="1">
        <v>5.2018000000000004</v>
      </c>
      <c r="AD83" s="1">
        <v>5.5380000000000003</v>
      </c>
      <c r="AE83" s="22" t="s">
        <v>114</v>
      </c>
      <c r="AF83" s="1">
        <f t="shared" si="28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121</v>
      </c>
      <c r="B84" s="1" t="s">
        <v>33</v>
      </c>
      <c r="C84" s="1">
        <v>19.981000000000002</v>
      </c>
      <c r="D84" s="1">
        <v>29.364999999999998</v>
      </c>
      <c r="E84" s="1">
        <v>8.32</v>
      </c>
      <c r="F84" s="1">
        <v>30.67</v>
      </c>
      <c r="G84" s="1">
        <f>VLOOKUP(A84,[1]Sheet!$A:$M,13,0)</f>
        <v>0</v>
      </c>
      <c r="H84" s="1">
        <f t="shared" si="23"/>
        <v>30.67</v>
      </c>
      <c r="I84" s="7">
        <v>1</v>
      </c>
      <c r="J84" s="1">
        <v>55</v>
      </c>
      <c r="K84" s="1" t="s">
        <v>34</v>
      </c>
      <c r="L84" s="1">
        <v>15.3</v>
      </c>
      <c r="M84" s="1">
        <f t="shared" si="22"/>
        <v>-6.98</v>
      </c>
      <c r="N84" s="1">
        <f t="shared" si="24"/>
        <v>8.32</v>
      </c>
      <c r="O84" s="1"/>
      <c r="P84" s="1">
        <v>0</v>
      </c>
      <c r="Q84" s="1">
        <f t="shared" si="25"/>
        <v>1.6640000000000001</v>
      </c>
      <c r="R84" s="5"/>
      <c r="S84" s="5"/>
      <c r="T84" s="1"/>
      <c r="U84" s="1">
        <f t="shared" si="26"/>
        <v>18.431490384615383</v>
      </c>
      <c r="V84" s="1">
        <f t="shared" si="27"/>
        <v>18.431490384615383</v>
      </c>
      <c r="W84" s="1">
        <v>2.4632000000000001</v>
      </c>
      <c r="X84" s="1">
        <v>1.5911999999999999</v>
      </c>
      <c r="Y84" s="1">
        <v>2.0204</v>
      </c>
      <c r="Z84" s="1">
        <v>3.8976000000000002</v>
      </c>
      <c r="AA84" s="1">
        <v>4.9424000000000001</v>
      </c>
      <c r="AB84" s="1">
        <v>4.0991999999999997</v>
      </c>
      <c r="AC84" s="1">
        <v>2.7789999999999999</v>
      </c>
      <c r="AD84" s="1">
        <v>5.4951999999999996</v>
      </c>
      <c r="AE84" s="21" t="s">
        <v>56</v>
      </c>
      <c r="AF84" s="1">
        <f t="shared" si="28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122</v>
      </c>
      <c r="B85" s="1" t="s">
        <v>33</v>
      </c>
      <c r="C85" s="1">
        <v>19.146000000000001</v>
      </c>
      <c r="D85" s="1">
        <v>10.79</v>
      </c>
      <c r="E85" s="1">
        <v>9.4440000000000008</v>
      </c>
      <c r="F85" s="1">
        <v>20.21</v>
      </c>
      <c r="G85" s="1">
        <f>VLOOKUP(A85,[1]Sheet!$A:$M,13,0)</f>
        <v>0</v>
      </c>
      <c r="H85" s="1">
        <f t="shared" si="23"/>
        <v>20.21</v>
      </c>
      <c r="I85" s="7">
        <v>1</v>
      </c>
      <c r="J85" s="1">
        <v>55</v>
      </c>
      <c r="K85" s="1" t="s">
        <v>34</v>
      </c>
      <c r="L85" s="1">
        <v>14.5</v>
      </c>
      <c r="M85" s="1">
        <f t="shared" si="22"/>
        <v>-5.0559999999999992</v>
      </c>
      <c r="N85" s="1">
        <f t="shared" si="24"/>
        <v>9.4440000000000008</v>
      </c>
      <c r="O85" s="1"/>
      <c r="P85" s="1">
        <v>0</v>
      </c>
      <c r="Q85" s="1">
        <f t="shared" si="25"/>
        <v>1.8888000000000003</v>
      </c>
      <c r="R85" s="5"/>
      <c r="S85" s="5"/>
      <c r="T85" s="1"/>
      <c r="U85" s="1">
        <f t="shared" si="26"/>
        <v>10.699915290131299</v>
      </c>
      <c r="V85" s="1">
        <f t="shared" si="27"/>
        <v>10.699915290131299</v>
      </c>
      <c r="W85" s="1">
        <v>1.6140000000000001</v>
      </c>
      <c r="X85" s="1">
        <v>0.25800000000000001</v>
      </c>
      <c r="Y85" s="1">
        <v>1.3208</v>
      </c>
      <c r="Z85" s="1">
        <v>2.4028</v>
      </c>
      <c r="AA85" s="1">
        <v>2.15</v>
      </c>
      <c r="AB85" s="1">
        <v>3.2608000000000001</v>
      </c>
      <c r="AC85" s="1">
        <v>3.0030000000000001</v>
      </c>
      <c r="AD85" s="1">
        <v>3.3092000000000001</v>
      </c>
      <c r="AE85" s="22" t="s">
        <v>114</v>
      </c>
      <c r="AF85" s="1">
        <f t="shared" si="28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3" t="s">
        <v>123</v>
      </c>
      <c r="B86" s="13" t="s">
        <v>33</v>
      </c>
      <c r="C86" s="13"/>
      <c r="D86" s="13"/>
      <c r="E86" s="13"/>
      <c r="F86" s="13"/>
      <c r="G86" s="13">
        <f>VLOOKUP(A86,[1]Sheet!$A:$M,13,0)</f>
        <v>0</v>
      </c>
      <c r="H86" s="13">
        <f t="shared" si="23"/>
        <v>0</v>
      </c>
      <c r="I86" s="14">
        <v>0</v>
      </c>
      <c r="J86" s="13">
        <v>60</v>
      </c>
      <c r="K86" s="13" t="s">
        <v>34</v>
      </c>
      <c r="L86" s="13"/>
      <c r="M86" s="13">
        <f t="shared" si="22"/>
        <v>0</v>
      </c>
      <c r="N86" s="13">
        <f t="shared" si="24"/>
        <v>0</v>
      </c>
      <c r="O86" s="13"/>
      <c r="P86" s="13"/>
      <c r="Q86" s="13">
        <f t="shared" si="25"/>
        <v>0</v>
      </c>
      <c r="R86" s="15"/>
      <c r="S86" s="15"/>
      <c r="T86" s="13"/>
      <c r="U86" s="13" t="e">
        <f t="shared" si="26"/>
        <v>#DIV/0!</v>
      </c>
      <c r="V86" s="13" t="e">
        <f t="shared" si="27"/>
        <v>#DIV/0!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 t="s">
        <v>41</v>
      </c>
      <c r="AF86" s="13">
        <f t="shared" si="28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124</v>
      </c>
      <c r="B87" s="1" t="s">
        <v>40</v>
      </c>
      <c r="C87" s="1">
        <v>34</v>
      </c>
      <c r="D87" s="1">
        <v>123</v>
      </c>
      <c r="E87" s="1">
        <v>31</v>
      </c>
      <c r="F87" s="1">
        <v>93</v>
      </c>
      <c r="G87" s="1">
        <f>VLOOKUP(A87,[1]Sheet!$A:$M,13,0)</f>
        <v>0</v>
      </c>
      <c r="H87" s="1">
        <f t="shared" si="23"/>
        <v>93</v>
      </c>
      <c r="I87" s="7">
        <v>0.3</v>
      </c>
      <c r="J87" s="1">
        <v>40</v>
      </c>
      <c r="K87" s="1" t="s">
        <v>34</v>
      </c>
      <c r="L87" s="1">
        <v>38</v>
      </c>
      <c r="M87" s="1">
        <f t="shared" si="22"/>
        <v>-7</v>
      </c>
      <c r="N87" s="1">
        <f t="shared" si="24"/>
        <v>31</v>
      </c>
      <c r="O87" s="1"/>
      <c r="P87" s="1">
        <v>0</v>
      </c>
      <c r="Q87" s="1">
        <f t="shared" si="25"/>
        <v>6.2</v>
      </c>
      <c r="R87" s="5"/>
      <c r="S87" s="5"/>
      <c r="T87" s="1"/>
      <c r="U87" s="1">
        <f t="shared" si="26"/>
        <v>15</v>
      </c>
      <c r="V87" s="1">
        <f t="shared" si="27"/>
        <v>15</v>
      </c>
      <c r="W87" s="1">
        <v>7.8</v>
      </c>
      <c r="X87" s="1">
        <v>10.8</v>
      </c>
      <c r="Y87" s="1">
        <v>11.6</v>
      </c>
      <c r="Z87" s="1">
        <v>11.2</v>
      </c>
      <c r="AA87" s="1">
        <v>9.6</v>
      </c>
      <c r="AB87" s="1">
        <v>12.8</v>
      </c>
      <c r="AC87" s="1">
        <v>13.2</v>
      </c>
      <c r="AD87" s="1">
        <v>15.4</v>
      </c>
      <c r="AE87" s="21" t="s">
        <v>56</v>
      </c>
      <c r="AF87" s="1">
        <f t="shared" si="28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125</v>
      </c>
      <c r="B88" s="1" t="s">
        <v>40</v>
      </c>
      <c r="C88" s="1">
        <v>10</v>
      </c>
      <c r="D88" s="1">
        <v>153</v>
      </c>
      <c r="E88" s="1">
        <v>34</v>
      </c>
      <c r="F88" s="1">
        <v>109</v>
      </c>
      <c r="G88" s="1">
        <f>VLOOKUP(A88,[1]Sheet!$A:$M,13,0)</f>
        <v>0</v>
      </c>
      <c r="H88" s="1">
        <f t="shared" si="23"/>
        <v>109</v>
      </c>
      <c r="I88" s="7">
        <v>0.3</v>
      </c>
      <c r="J88" s="1">
        <v>40</v>
      </c>
      <c r="K88" s="1" t="s">
        <v>34</v>
      </c>
      <c r="L88" s="1">
        <v>42</v>
      </c>
      <c r="M88" s="1">
        <f t="shared" si="22"/>
        <v>-8</v>
      </c>
      <c r="N88" s="1">
        <f t="shared" si="24"/>
        <v>34</v>
      </c>
      <c r="O88" s="1"/>
      <c r="P88" s="1">
        <v>0</v>
      </c>
      <c r="Q88" s="1">
        <f t="shared" si="25"/>
        <v>6.8</v>
      </c>
      <c r="R88" s="5"/>
      <c r="S88" s="5"/>
      <c r="T88" s="1"/>
      <c r="U88" s="1">
        <f t="shared" si="26"/>
        <v>16.029411764705884</v>
      </c>
      <c r="V88" s="1">
        <f t="shared" si="27"/>
        <v>16.029411764705884</v>
      </c>
      <c r="W88" s="1">
        <v>5</v>
      </c>
      <c r="X88" s="1">
        <v>10.4</v>
      </c>
      <c r="Y88" s="1">
        <v>15.2</v>
      </c>
      <c r="Z88" s="1">
        <v>15.6</v>
      </c>
      <c r="AA88" s="1">
        <v>12</v>
      </c>
      <c r="AB88" s="1">
        <v>12.8</v>
      </c>
      <c r="AC88" s="1">
        <v>14.6</v>
      </c>
      <c r="AD88" s="1">
        <v>17.399999999999999</v>
      </c>
      <c r="AE88" s="23" t="s">
        <v>56</v>
      </c>
      <c r="AF88" s="1">
        <f t="shared" si="28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126</v>
      </c>
      <c r="B89" s="1" t="s">
        <v>40</v>
      </c>
      <c r="C89" s="1"/>
      <c r="D89" s="1">
        <v>108</v>
      </c>
      <c r="E89" s="1">
        <v>103</v>
      </c>
      <c r="F89" s="1">
        <v>5</v>
      </c>
      <c r="G89" s="1">
        <f>VLOOKUP(A89,[1]Sheet!$A:$M,13,0)</f>
        <v>0</v>
      </c>
      <c r="H89" s="1">
        <f t="shared" si="23"/>
        <v>5</v>
      </c>
      <c r="I89" s="7">
        <v>0.3</v>
      </c>
      <c r="J89" s="1">
        <v>40</v>
      </c>
      <c r="K89" s="1" t="s">
        <v>34</v>
      </c>
      <c r="L89" s="1">
        <v>102</v>
      </c>
      <c r="M89" s="1">
        <f t="shared" si="22"/>
        <v>1</v>
      </c>
      <c r="N89" s="1">
        <f t="shared" si="24"/>
        <v>103</v>
      </c>
      <c r="O89" s="1"/>
      <c r="P89" s="1">
        <v>128.80000000000001</v>
      </c>
      <c r="Q89" s="1">
        <f t="shared" si="25"/>
        <v>20.6</v>
      </c>
      <c r="R89" s="5">
        <f t="shared" ref="R89:R90" si="29">11*Q89-P89-H89</f>
        <v>92.800000000000011</v>
      </c>
      <c r="S89" s="5"/>
      <c r="T89" s="1"/>
      <c r="U89" s="1">
        <f t="shared" si="26"/>
        <v>11</v>
      </c>
      <c r="V89" s="1">
        <f t="shared" si="27"/>
        <v>6.4951456310679614</v>
      </c>
      <c r="W89" s="1">
        <v>14.8</v>
      </c>
      <c r="X89" s="1">
        <v>0</v>
      </c>
      <c r="Y89" s="1">
        <v>0</v>
      </c>
      <c r="Z89" s="1">
        <v>3.2</v>
      </c>
      <c r="AA89" s="1">
        <v>3.2</v>
      </c>
      <c r="AB89" s="1">
        <v>0</v>
      </c>
      <c r="AC89" s="1">
        <v>0</v>
      </c>
      <c r="AD89" s="1">
        <v>0</v>
      </c>
      <c r="AE89" s="1" t="s">
        <v>127</v>
      </c>
      <c r="AF89" s="1">
        <f t="shared" si="28"/>
        <v>28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128</v>
      </c>
      <c r="B90" s="1" t="s">
        <v>40</v>
      </c>
      <c r="C90" s="1"/>
      <c r="D90" s="1">
        <v>108</v>
      </c>
      <c r="E90" s="1">
        <v>108</v>
      </c>
      <c r="F90" s="1"/>
      <c r="G90" s="1">
        <f>VLOOKUP(A90,[1]Sheet!$A:$M,13,0)</f>
        <v>0</v>
      </c>
      <c r="H90" s="1">
        <f t="shared" si="23"/>
        <v>0</v>
      </c>
      <c r="I90" s="7">
        <v>0.3</v>
      </c>
      <c r="J90" s="1">
        <v>40</v>
      </c>
      <c r="K90" s="1" t="s">
        <v>34</v>
      </c>
      <c r="L90" s="1">
        <v>106</v>
      </c>
      <c r="M90" s="1">
        <f t="shared" si="22"/>
        <v>2</v>
      </c>
      <c r="N90" s="1">
        <f t="shared" si="24"/>
        <v>108</v>
      </c>
      <c r="O90" s="1"/>
      <c r="P90" s="1">
        <v>151.19999999999999</v>
      </c>
      <c r="Q90" s="1">
        <f t="shared" si="25"/>
        <v>21.6</v>
      </c>
      <c r="R90" s="5">
        <f t="shared" si="29"/>
        <v>86.400000000000034</v>
      </c>
      <c r="S90" s="5"/>
      <c r="T90" s="1"/>
      <c r="U90" s="1">
        <f t="shared" si="26"/>
        <v>11</v>
      </c>
      <c r="V90" s="1">
        <f t="shared" si="27"/>
        <v>6.9999999999999991</v>
      </c>
      <c r="W90" s="1">
        <v>16.2</v>
      </c>
      <c r="X90" s="1">
        <v>0</v>
      </c>
      <c r="Y90" s="1">
        <v>0</v>
      </c>
      <c r="Z90" s="1">
        <v>3.6</v>
      </c>
      <c r="AA90" s="1">
        <v>3.6</v>
      </c>
      <c r="AB90" s="1">
        <v>0</v>
      </c>
      <c r="AC90" s="1">
        <v>0</v>
      </c>
      <c r="AD90" s="1">
        <v>0</v>
      </c>
      <c r="AE90" s="1" t="s">
        <v>127</v>
      </c>
      <c r="AF90" s="1">
        <f t="shared" si="28"/>
        <v>26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129</v>
      </c>
      <c r="B91" s="1" t="s">
        <v>40</v>
      </c>
      <c r="C91" s="1">
        <v>131</v>
      </c>
      <c r="D91" s="1">
        <v>881</v>
      </c>
      <c r="E91" s="1">
        <v>223</v>
      </c>
      <c r="F91" s="1">
        <v>681</v>
      </c>
      <c r="G91" s="1">
        <f>VLOOKUP(A91,[1]Sheet!$A:$M,13,0)</f>
        <v>0</v>
      </c>
      <c r="H91" s="1">
        <f t="shared" si="23"/>
        <v>681</v>
      </c>
      <c r="I91" s="7">
        <v>0.3</v>
      </c>
      <c r="J91" s="1">
        <v>40</v>
      </c>
      <c r="K91" s="1" t="s">
        <v>34</v>
      </c>
      <c r="L91" s="1">
        <v>220</v>
      </c>
      <c r="M91" s="1">
        <f t="shared" si="22"/>
        <v>3</v>
      </c>
      <c r="N91" s="1">
        <f t="shared" si="24"/>
        <v>223</v>
      </c>
      <c r="O91" s="1"/>
      <c r="P91" s="1">
        <v>0</v>
      </c>
      <c r="Q91" s="1">
        <f t="shared" si="25"/>
        <v>44.6</v>
      </c>
      <c r="R91" s="5"/>
      <c r="S91" s="5"/>
      <c r="T91" s="1"/>
      <c r="U91" s="1">
        <f t="shared" si="26"/>
        <v>15.269058295964125</v>
      </c>
      <c r="V91" s="1">
        <f t="shared" si="27"/>
        <v>15.269058295964125</v>
      </c>
      <c r="W91" s="1">
        <v>56.2</v>
      </c>
      <c r="X91" s="1">
        <v>74.8</v>
      </c>
      <c r="Y91" s="1">
        <v>54.6</v>
      </c>
      <c r="Z91" s="1">
        <v>3</v>
      </c>
      <c r="AA91" s="1">
        <v>3</v>
      </c>
      <c r="AB91" s="1">
        <v>0</v>
      </c>
      <c r="AC91" s="1">
        <v>0</v>
      </c>
      <c r="AD91" s="1">
        <v>0</v>
      </c>
      <c r="AE91" s="23" t="s">
        <v>137</v>
      </c>
      <c r="AF91" s="1">
        <f t="shared" si="28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130</v>
      </c>
      <c r="B92" s="1" t="s">
        <v>33</v>
      </c>
      <c r="C92" s="1">
        <v>60.13</v>
      </c>
      <c r="D92" s="1">
        <v>16.986999999999998</v>
      </c>
      <c r="E92" s="1">
        <v>31.555</v>
      </c>
      <c r="F92" s="1">
        <v>37.707000000000001</v>
      </c>
      <c r="G92" s="1">
        <f>VLOOKUP(A92,[1]Sheet!$A:$M,13,0)</f>
        <v>0</v>
      </c>
      <c r="H92" s="1">
        <f t="shared" si="23"/>
        <v>37.707000000000001</v>
      </c>
      <c r="I92" s="7">
        <v>1</v>
      </c>
      <c r="J92" s="1">
        <v>45</v>
      </c>
      <c r="K92" s="1" t="s">
        <v>34</v>
      </c>
      <c r="L92" s="1">
        <v>31</v>
      </c>
      <c r="M92" s="1">
        <f t="shared" si="22"/>
        <v>0.55499999999999972</v>
      </c>
      <c r="N92" s="1">
        <f t="shared" si="24"/>
        <v>31.555</v>
      </c>
      <c r="O92" s="1"/>
      <c r="P92" s="1">
        <v>23.7</v>
      </c>
      <c r="Q92" s="1">
        <f t="shared" si="25"/>
        <v>6.3109999999999999</v>
      </c>
      <c r="R92" s="20"/>
      <c r="S92" s="5"/>
      <c r="T92" s="1"/>
      <c r="U92" s="1">
        <f t="shared" si="26"/>
        <v>9.7301536998890814</v>
      </c>
      <c r="V92" s="1">
        <f t="shared" si="27"/>
        <v>9.7301536998890814</v>
      </c>
      <c r="W92" s="1">
        <v>7.1230000000000002</v>
      </c>
      <c r="X92" s="1">
        <v>7.2324000000000002</v>
      </c>
      <c r="Y92" s="1">
        <v>7.452</v>
      </c>
      <c r="Z92" s="1">
        <v>8.0573999999999995</v>
      </c>
      <c r="AA92" s="1">
        <v>9.4214000000000002</v>
      </c>
      <c r="AB92" s="1">
        <v>10.249599999999999</v>
      </c>
      <c r="AC92" s="1">
        <v>9.1579999999999995</v>
      </c>
      <c r="AD92" s="1">
        <v>10.3874</v>
      </c>
      <c r="AE92" s="1"/>
      <c r="AF92" s="1">
        <f t="shared" si="28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131</v>
      </c>
      <c r="B93" s="1" t="s">
        <v>40</v>
      </c>
      <c r="C93" s="1">
        <v>56</v>
      </c>
      <c r="D93" s="1">
        <v>162</v>
      </c>
      <c r="E93" s="1">
        <v>23</v>
      </c>
      <c r="F93" s="1">
        <v>152</v>
      </c>
      <c r="G93" s="1">
        <f>VLOOKUP(A93,[1]Sheet!$A:$M,13,0)</f>
        <v>0</v>
      </c>
      <c r="H93" s="1">
        <f t="shared" si="23"/>
        <v>152</v>
      </c>
      <c r="I93" s="7">
        <v>0.33</v>
      </c>
      <c r="J93" s="1">
        <v>40</v>
      </c>
      <c r="K93" s="1" t="s">
        <v>34</v>
      </c>
      <c r="L93" s="1">
        <v>32</v>
      </c>
      <c r="M93" s="1">
        <f t="shared" si="22"/>
        <v>-9</v>
      </c>
      <c r="N93" s="1">
        <f t="shared" si="24"/>
        <v>23</v>
      </c>
      <c r="O93" s="1"/>
      <c r="P93" s="1">
        <v>0</v>
      </c>
      <c r="Q93" s="1">
        <f t="shared" si="25"/>
        <v>4.5999999999999996</v>
      </c>
      <c r="R93" s="5"/>
      <c r="S93" s="5"/>
      <c r="T93" s="1"/>
      <c r="U93" s="1">
        <f t="shared" si="26"/>
        <v>33.04347826086957</v>
      </c>
      <c r="V93" s="1">
        <f t="shared" si="27"/>
        <v>33.04347826086957</v>
      </c>
      <c r="W93" s="1">
        <v>9.4</v>
      </c>
      <c r="X93" s="1">
        <v>15.8</v>
      </c>
      <c r="Y93" s="1">
        <v>8.8000000000000007</v>
      </c>
      <c r="Z93" s="1">
        <v>2.2000000000000002</v>
      </c>
      <c r="AA93" s="1">
        <v>2.4</v>
      </c>
      <c r="AB93" s="1">
        <v>9.4</v>
      </c>
      <c r="AC93" s="1">
        <v>9.4</v>
      </c>
      <c r="AD93" s="1">
        <v>2.4</v>
      </c>
      <c r="AE93" s="1" t="s">
        <v>127</v>
      </c>
      <c r="AF93" s="1">
        <f t="shared" si="28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132</v>
      </c>
      <c r="B94" s="1" t="s">
        <v>40</v>
      </c>
      <c r="C94" s="1">
        <v>102</v>
      </c>
      <c r="D94" s="1"/>
      <c r="E94" s="1">
        <v>25</v>
      </c>
      <c r="F94" s="1">
        <v>63</v>
      </c>
      <c r="G94" s="1">
        <f>VLOOKUP(A94,[1]Sheet!$A:$M,13,0)</f>
        <v>0</v>
      </c>
      <c r="H94" s="1">
        <f t="shared" si="23"/>
        <v>63</v>
      </c>
      <c r="I94" s="7">
        <v>0.33</v>
      </c>
      <c r="J94" s="1">
        <v>50</v>
      </c>
      <c r="K94" s="1" t="s">
        <v>34</v>
      </c>
      <c r="L94" s="1">
        <v>26</v>
      </c>
      <c r="M94" s="1">
        <f t="shared" si="22"/>
        <v>-1</v>
      </c>
      <c r="N94" s="1">
        <f t="shared" si="24"/>
        <v>25</v>
      </c>
      <c r="O94" s="1"/>
      <c r="P94" s="1">
        <v>0</v>
      </c>
      <c r="Q94" s="1">
        <f t="shared" si="25"/>
        <v>5</v>
      </c>
      <c r="R94" s="5"/>
      <c r="S94" s="5"/>
      <c r="T94" s="1"/>
      <c r="U94" s="1">
        <f t="shared" si="26"/>
        <v>12.6</v>
      </c>
      <c r="V94" s="1">
        <f t="shared" si="27"/>
        <v>12.6</v>
      </c>
      <c r="W94" s="1">
        <v>6.6</v>
      </c>
      <c r="X94" s="1">
        <v>4.8</v>
      </c>
      <c r="Y94" s="1">
        <v>2.4</v>
      </c>
      <c r="Z94" s="1">
        <v>0</v>
      </c>
      <c r="AA94" s="1">
        <v>1.2</v>
      </c>
      <c r="AB94" s="1">
        <v>9.6</v>
      </c>
      <c r="AC94" s="1">
        <v>11.2</v>
      </c>
      <c r="AD94" s="1">
        <v>3.6</v>
      </c>
      <c r="AE94" s="1" t="s">
        <v>127</v>
      </c>
      <c r="AF94" s="1">
        <f t="shared" si="28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7" t="s">
        <v>133</v>
      </c>
      <c r="B95" s="1" t="s">
        <v>40</v>
      </c>
      <c r="C95" s="1"/>
      <c r="D95" s="1"/>
      <c r="E95" s="1"/>
      <c r="F95" s="1"/>
      <c r="G95" s="1">
        <f>VLOOKUP(A95,[1]Sheet!$A:$M,13,0)</f>
        <v>0</v>
      </c>
      <c r="H95" s="1">
        <f t="shared" si="23"/>
        <v>0</v>
      </c>
      <c r="I95" s="7">
        <v>0.11</v>
      </c>
      <c r="J95" s="1">
        <v>150</v>
      </c>
      <c r="K95" s="1" t="s">
        <v>34</v>
      </c>
      <c r="L95" s="1"/>
      <c r="M95" s="1">
        <f t="shared" si="22"/>
        <v>0</v>
      </c>
      <c r="N95" s="1">
        <f t="shared" si="24"/>
        <v>0</v>
      </c>
      <c r="O95" s="1"/>
      <c r="P95" s="1">
        <v>36</v>
      </c>
      <c r="Q95" s="1">
        <f t="shared" si="25"/>
        <v>0</v>
      </c>
      <c r="R95" s="5"/>
      <c r="S95" s="5"/>
      <c r="T95" s="1"/>
      <c r="U95" s="1" t="e">
        <f t="shared" si="26"/>
        <v>#DIV/0!</v>
      </c>
      <c r="V95" s="1" t="e">
        <f t="shared" si="27"/>
        <v>#DIV/0!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127</v>
      </c>
      <c r="AF95" s="1">
        <f t="shared" si="28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1"/>
      <c r="H96" s="1"/>
      <c r="I96" s="7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1"/>
      <c r="H97" s="1"/>
      <c r="I97" s="7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1"/>
      <c r="H98" s="1"/>
      <c r="I98" s="7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1"/>
      <c r="H99" s="1"/>
      <c r="I99" s="7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1"/>
      <c r="H100" s="1"/>
      <c r="I100" s="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1"/>
      <c r="H101" s="1"/>
      <c r="I101" s="7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1"/>
      <c r="H102" s="1"/>
      <c r="I102" s="7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1"/>
      <c r="H103" s="1"/>
      <c r="I103" s="7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1"/>
      <c r="H104" s="1"/>
      <c r="I104" s="7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1"/>
      <c r="H105" s="1"/>
      <c r="I105" s="7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1"/>
      <c r="H106" s="1"/>
      <c r="I106" s="7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1"/>
      <c r="H107" s="1"/>
      <c r="I107" s="7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1"/>
      <c r="H108" s="1"/>
      <c r="I108" s="7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1"/>
      <c r="H109" s="1"/>
      <c r="I109" s="7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1"/>
      <c r="H110" s="1"/>
      <c r="I110" s="7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1"/>
      <c r="H111" s="1"/>
      <c r="I111" s="7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1"/>
      <c r="H112" s="1"/>
      <c r="I112" s="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1"/>
      <c r="H113" s="1"/>
      <c r="I113" s="7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1"/>
      <c r="H114" s="1"/>
      <c r="I114" s="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1"/>
      <c r="H115" s="1"/>
      <c r="I115" s="7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1"/>
      <c r="H116" s="1"/>
      <c r="I116" s="7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1"/>
      <c r="H117" s="1"/>
      <c r="I117" s="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1"/>
      <c r="H118" s="1"/>
      <c r="I118" s="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1"/>
      <c r="H119" s="1"/>
      <c r="I119" s="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1"/>
      <c r="H120" s="1"/>
      <c r="I120" s="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1"/>
      <c r="H121" s="1"/>
      <c r="I121" s="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1"/>
      <c r="H122" s="1"/>
      <c r="I122" s="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1"/>
      <c r="H123" s="1"/>
      <c r="I123" s="7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1"/>
      <c r="H124" s="1"/>
      <c r="I124" s="7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1"/>
      <c r="H125" s="1"/>
      <c r="I125" s="7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1"/>
      <c r="H126" s="1"/>
      <c r="I126" s="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1"/>
      <c r="H127" s="1"/>
      <c r="I127" s="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1"/>
      <c r="H128" s="1"/>
      <c r="I128" s="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1"/>
      <c r="H129" s="1"/>
      <c r="I129" s="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1"/>
      <c r="H130" s="1"/>
      <c r="I130" s="7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1"/>
      <c r="H131" s="1"/>
      <c r="I131" s="7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1"/>
      <c r="H132" s="1"/>
      <c r="I132" s="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1"/>
      <c r="H133" s="1"/>
      <c r="I133" s="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1"/>
      <c r="H134" s="1"/>
      <c r="I134" s="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1"/>
      <c r="H135" s="1"/>
      <c r="I135" s="7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1"/>
      <c r="H136" s="1"/>
      <c r="I136" s="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1"/>
      <c r="H137" s="1"/>
      <c r="I137" s="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1"/>
      <c r="H138" s="1"/>
      <c r="I138" s="7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1"/>
      <c r="H139" s="1"/>
      <c r="I139" s="7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1"/>
      <c r="H140" s="1"/>
      <c r="I140" s="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1"/>
      <c r="H141" s="1"/>
      <c r="I141" s="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1"/>
      <c r="H142" s="1"/>
      <c r="I142" s="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1"/>
      <c r="H143" s="1"/>
      <c r="I143" s="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1"/>
      <c r="H144" s="1"/>
      <c r="I144" s="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1"/>
      <c r="H145" s="1"/>
      <c r="I145" s="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1"/>
      <c r="H146" s="1"/>
      <c r="I146" s="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1"/>
      <c r="H147" s="1"/>
      <c r="I147" s="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1"/>
      <c r="H148" s="1"/>
      <c r="I148" s="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1"/>
      <c r="H149" s="1"/>
      <c r="I149" s="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1"/>
      <c r="H150" s="1"/>
      <c r="I150" s="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1"/>
      <c r="H151" s="1"/>
      <c r="I151" s="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1"/>
      <c r="H152" s="1"/>
      <c r="I152" s="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1"/>
      <c r="H153" s="1"/>
      <c r="I153" s="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1"/>
      <c r="H154" s="1"/>
      <c r="I154" s="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1"/>
      <c r="H155" s="1"/>
      <c r="I155" s="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1"/>
      <c r="H156" s="1"/>
      <c r="I156" s="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1"/>
      <c r="H157" s="1"/>
      <c r="I157" s="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1"/>
      <c r="H158" s="1"/>
      <c r="I158" s="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1"/>
      <c r="H159" s="1"/>
      <c r="I159" s="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1"/>
      <c r="H160" s="1"/>
      <c r="I160" s="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1"/>
      <c r="H161" s="1"/>
      <c r="I161" s="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1"/>
      <c r="H162" s="1"/>
      <c r="I162" s="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1"/>
      <c r="H163" s="1"/>
      <c r="I163" s="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1"/>
      <c r="H164" s="1"/>
      <c r="I164" s="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1"/>
      <c r="H165" s="1"/>
      <c r="I165" s="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1"/>
      <c r="H166" s="1"/>
      <c r="I166" s="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1"/>
      <c r="H167" s="1"/>
      <c r="I167" s="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1"/>
      <c r="H168" s="1"/>
      <c r="I168" s="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1"/>
      <c r="H169" s="1"/>
      <c r="I169" s="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1"/>
      <c r="H170" s="1"/>
      <c r="I170" s="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1"/>
      <c r="H171" s="1"/>
      <c r="I171" s="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1"/>
      <c r="H172" s="1"/>
      <c r="I172" s="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1"/>
      <c r="H173" s="1"/>
      <c r="I173" s="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1"/>
      <c r="H174" s="1"/>
      <c r="I174" s="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1"/>
      <c r="H175" s="1"/>
      <c r="I175" s="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1"/>
      <c r="H176" s="1"/>
      <c r="I176" s="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1"/>
      <c r="H177" s="1"/>
      <c r="I177" s="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1"/>
      <c r="H178" s="1"/>
      <c r="I178" s="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1"/>
      <c r="H179" s="1"/>
      <c r="I179" s="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1"/>
      <c r="H180" s="1"/>
      <c r="I180" s="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1"/>
      <c r="H181" s="1"/>
      <c r="I181" s="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1"/>
      <c r="H182" s="1"/>
      <c r="I182" s="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1"/>
      <c r="H183" s="1"/>
      <c r="I183" s="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1"/>
      <c r="H184" s="1"/>
      <c r="I184" s="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1"/>
      <c r="H185" s="1"/>
      <c r="I185" s="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1"/>
      <c r="H186" s="1"/>
      <c r="I186" s="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1"/>
      <c r="H187" s="1"/>
      <c r="I187" s="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1"/>
      <c r="H188" s="1"/>
      <c r="I188" s="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1"/>
      <c r="H189" s="1"/>
      <c r="I189" s="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1"/>
      <c r="H190" s="1"/>
      <c r="I190" s="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1"/>
      <c r="H191" s="1"/>
      <c r="I191" s="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1"/>
      <c r="H192" s="1"/>
      <c r="I192" s="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1"/>
      <c r="H193" s="1"/>
      <c r="I193" s="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1"/>
      <c r="H194" s="1"/>
      <c r="I194" s="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1"/>
      <c r="H195" s="1"/>
      <c r="I195" s="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1"/>
      <c r="H196" s="1"/>
      <c r="I196" s="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1"/>
      <c r="H197" s="1"/>
      <c r="I197" s="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1"/>
      <c r="H198" s="1"/>
      <c r="I198" s="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1"/>
      <c r="H199" s="1"/>
      <c r="I199" s="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1"/>
      <c r="H200" s="1"/>
      <c r="I200" s="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1"/>
      <c r="H201" s="1"/>
      <c r="I201" s="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1"/>
      <c r="H202" s="1"/>
      <c r="I202" s="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1"/>
      <c r="H203" s="1"/>
      <c r="I203" s="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1"/>
      <c r="H204" s="1"/>
      <c r="I204" s="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1"/>
      <c r="H205" s="1"/>
      <c r="I205" s="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1"/>
      <c r="H206" s="1"/>
      <c r="I206" s="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1"/>
      <c r="H207" s="1"/>
      <c r="I207" s="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1"/>
      <c r="H208" s="1"/>
      <c r="I208" s="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1"/>
      <c r="H209" s="1"/>
      <c r="I209" s="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1"/>
      <c r="H210" s="1"/>
      <c r="I210" s="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1"/>
      <c r="H211" s="1"/>
      <c r="I211" s="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1"/>
      <c r="H212" s="1"/>
      <c r="I212" s="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1"/>
      <c r="H213" s="1"/>
      <c r="I213" s="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1"/>
      <c r="H214" s="1"/>
      <c r="I214" s="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1"/>
      <c r="H215" s="1"/>
      <c r="I215" s="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1"/>
      <c r="H216" s="1"/>
      <c r="I216" s="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1"/>
      <c r="H217" s="1"/>
      <c r="I217" s="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1"/>
      <c r="H218" s="1"/>
      <c r="I218" s="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1"/>
      <c r="H219" s="1"/>
      <c r="I219" s="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1"/>
      <c r="H220" s="1"/>
      <c r="I220" s="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1"/>
      <c r="H221" s="1"/>
      <c r="I221" s="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1"/>
      <c r="H222" s="1"/>
      <c r="I222" s="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1"/>
      <c r="H223" s="1"/>
      <c r="I223" s="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1"/>
      <c r="H224" s="1"/>
      <c r="I224" s="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1"/>
      <c r="H225" s="1"/>
      <c r="I225" s="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1"/>
      <c r="H226" s="1"/>
      <c r="I226" s="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1"/>
      <c r="H227" s="1"/>
      <c r="I227" s="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1"/>
      <c r="H228" s="1"/>
      <c r="I228" s="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1"/>
      <c r="H229" s="1"/>
      <c r="I229" s="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1"/>
      <c r="H230" s="1"/>
      <c r="I230" s="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1"/>
      <c r="H231" s="1"/>
      <c r="I231" s="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1"/>
      <c r="H232" s="1"/>
      <c r="I232" s="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1"/>
      <c r="H233" s="1"/>
      <c r="I233" s="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1"/>
      <c r="H234" s="1"/>
      <c r="I234" s="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1"/>
      <c r="H235" s="1"/>
      <c r="I235" s="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1"/>
      <c r="H236" s="1"/>
      <c r="I236" s="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1"/>
      <c r="H237" s="1"/>
      <c r="I237" s="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1"/>
      <c r="H238" s="1"/>
      <c r="I238" s="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1"/>
      <c r="H239" s="1"/>
      <c r="I239" s="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1"/>
      <c r="H240" s="1"/>
      <c r="I240" s="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1"/>
      <c r="H241" s="1"/>
      <c r="I241" s="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1"/>
      <c r="H242" s="1"/>
      <c r="I242" s="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1"/>
      <c r="H243" s="1"/>
      <c r="I243" s="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1"/>
      <c r="H244" s="1"/>
      <c r="I244" s="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1"/>
      <c r="H245" s="1"/>
      <c r="I245" s="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1"/>
      <c r="H246" s="1"/>
      <c r="I246" s="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1"/>
      <c r="H247" s="1"/>
      <c r="I247" s="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1"/>
      <c r="H248" s="1"/>
      <c r="I248" s="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1"/>
      <c r="H249" s="1"/>
      <c r="I249" s="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1"/>
      <c r="H250" s="1"/>
      <c r="I250" s="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1"/>
      <c r="H251" s="1"/>
      <c r="I251" s="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1"/>
      <c r="H252" s="1"/>
      <c r="I252" s="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1"/>
      <c r="H253" s="1"/>
      <c r="I253" s="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1"/>
      <c r="H254" s="1"/>
      <c r="I254" s="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1"/>
      <c r="H255" s="1"/>
      <c r="I255" s="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1"/>
      <c r="H256" s="1"/>
      <c r="I256" s="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1"/>
      <c r="H257" s="1"/>
      <c r="I257" s="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1"/>
      <c r="H258" s="1"/>
      <c r="I258" s="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1"/>
      <c r="H259" s="1"/>
      <c r="I259" s="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1"/>
      <c r="H260" s="1"/>
      <c r="I260" s="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1"/>
      <c r="H261" s="1"/>
      <c r="I261" s="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1"/>
      <c r="H262" s="1"/>
      <c r="I262" s="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1"/>
      <c r="H263" s="1"/>
      <c r="I263" s="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1"/>
      <c r="H264" s="1"/>
      <c r="I264" s="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1"/>
      <c r="H265" s="1"/>
      <c r="I265" s="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1"/>
      <c r="H266" s="1"/>
      <c r="I266" s="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1"/>
      <c r="H267" s="1"/>
      <c r="I267" s="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1"/>
      <c r="H268" s="1"/>
      <c r="I268" s="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1"/>
      <c r="H269" s="1"/>
      <c r="I269" s="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1"/>
      <c r="H270" s="1"/>
      <c r="I270" s="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1"/>
      <c r="H271" s="1"/>
      <c r="I271" s="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1"/>
      <c r="H272" s="1"/>
      <c r="I272" s="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1"/>
      <c r="H273" s="1"/>
      <c r="I273" s="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1"/>
      <c r="H274" s="1"/>
      <c r="I274" s="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1"/>
      <c r="H275" s="1"/>
      <c r="I275" s="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1"/>
      <c r="H276" s="1"/>
      <c r="I276" s="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1"/>
      <c r="H277" s="1"/>
      <c r="I277" s="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1"/>
      <c r="H278" s="1"/>
      <c r="I278" s="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1"/>
      <c r="H279" s="1"/>
      <c r="I279" s="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1"/>
      <c r="H280" s="1"/>
      <c r="I280" s="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1"/>
      <c r="H281" s="1"/>
      <c r="I281" s="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1"/>
      <c r="H282" s="1"/>
      <c r="I282" s="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1"/>
      <c r="H283" s="1"/>
      <c r="I283" s="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1"/>
      <c r="H284" s="1"/>
      <c r="I284" s="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1"/>
      <c r="H285" s="1"/>
      <c r="I285" s="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1"/>
      <c r="H286" s="1"/>
      <c r="I286" s="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1"/>
      <c r="H287" s="1"/>
      <c r="I287" s="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1"/>
      <c r="H288" s="1"/>
      <c r="I288" s="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1"/>
      <c r="H289" s="1"/>
      <c r="I289" s="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1"/>
      <c r="H290" s="1"/>
      <c r="I290" s="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1"/>
      <c r="H291" s="1"/>
      <c r="I291" s="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1"/>
      <c r="H292" s="1"/>
      <c r="I292" s="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1"/>
      <c r="H293" s="1"/>
      <c r="I293" s="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1"/>
      <c r="H294" s="1"/>
      <c r="I294" s="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1"/>
      <c r="H295" s="1"/>
      <c r="I295" s="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1"/>
      <c r="H296" s="1"/>
      <c r="I296" s="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1"/>
      <c r="H297" s="1"/>
      <c r="I297" s="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1"/>
      <c r="H298" s="1"/>
      <c r="I298" s="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1"/>
      <c r="H299" s="1"/>
      <c r="I299" s="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1"/>
      <c r="H300" s="1"/>
      <c r="I300" s="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1"/>
      <c r="H301" s="1"/>
      <c r="I301" s="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1"/>
      <c r="H302" s="1"/>
      <c r="I302" s="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1"/>
      <c r="H303" s="1"/>
      <c r="I303" s="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1"/>
      <c r="H304" s="1"/>
      <c r="I304" s="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1"/>
      <c r="H305" s="1"/>
      <c r="I305" s="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1"/>
      <c r="H306" s="1"/>
      <c r="I306" s="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1"/>
      <c r="H307" s="1"/>
      <c r="I307" s="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1"/>
      <c r="H308" s="1"/>
      <c r="I308" s="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1"/>
      <c r="H309" s="1"/>
      <c r="I309" s="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1"/>
      <c r="H310" s="1"/>
      <c r="I310" s="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1"/>
      <c r="H311" s="1"/>
      <c r="I311" s="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1"/>
      <c r="H312" s="1"/>
      <c r="I312" s="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1"/>
      <c r="H313" s="1"/>
      <c r="I313" s="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1"/>
      <c r="H314" s="1"/>
      <c r="I314" s="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1"/>
      <c r="H315" s="1"/>
      <c r="I315" s="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1"/>
      <c r="H316" s="1"/>
      <c r="I316" s="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1"/>
      <c r="H317" s="1"/>
      <c r="I317" s="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1"/>
      <c r="H318" s="1"/>
      <c r="I318" s="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1"/>
      <c r="H319" s="1"/>
      <c r="I319" s="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1"/>
      <c r="H320" s="1"/>
      <c r="I320" s="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1"/>
      <c r="H321" s="1"/>
      <c r="I321" s="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1"/>
      <c r="H322" s="1"/>
      <c r="I322" s="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1"/>
      <c r="H323" s="1"/>
      <c r="I323" s="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1"/>
      <c r="H324" s="1"/>
      <c r="I324" s="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1"/>
      <c r="H325" s="1"/>
      <c r="I325" s="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1"/>
      <c r="H326" s="1"/>
      <c r="I326" s="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1"/>
      <c r="H327" s="1"/>
      <c r="I327" s="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1"/>
      <c r="H328" s="1"/>
      <c r="I328" s="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1"/>
      <c r="H329" s="1"/>
      <c r="I329" s="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1"/>
      <c r="H330" s="1"/>
      <c r="I330" s="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1"/>
      <c r="H331" s="1"/>
      <c r="I331" s="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1"/>
      <c r="H332" s="1"/>
      <c r="I332" s="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1"/>
      <c r="H333" s="1"/>
      <c r="I333" s="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1"/>
      <c r="H334" s="1"/>
      <c r="I334" s="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1"/>
      <c r="H335" s="1"/>
      <c r="I335" s="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1"/>
      <c r="H336" s="1"/>
      <c r="I336" s="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1"/>
      <c r="H337" s="1"/>
      <c r="I337" s="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1"/>
      <c r="H338" s="1"/>
      <c r="I338" s="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1"/>
      <c r="H339" s="1"/>
      <c r="I339" s="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1"/>
      <c r="H340" s="1"/>
      <c r="I340" s="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1"/>
      <c r="H341" s="1"/>
      <c r="I341" s="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1"/>
      <c r="H342" s="1"/>
      <c r="I342" s="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1"/>
      <c r="H343" s="1"/>
      <c r="I343" s="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1"/>
      <c r="H344" s="1"/>
      <c r="I344" s="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1"/>
      <c r="H345" s="1"/>
      <c r="I345" s="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1"/>
      <c r="H346" s="1"/>
      <c r="I346" s="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1"/>
      <c r="H347" s="1"/>
      <c r="I347" s="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1"/>
      <c r="H348" s="1"/>
      <c r="I348" s="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1"/>
      <c r="H349" s="1"/>
      <c r="I349" s="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1"/>
      <c r="H350" s="1"/>
      <c r="I350" s="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1"/>
      <c r="H351" s="1"/>
      <c r="I351" s="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1"/>
      <c r="H352" s="1"/>
      <c r="I352" s="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1"/>
      <c r="H353" s="1"/>
      <c r="I353" s="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1"/>
      <c r="H354" s="1"/>
      <c r="I354" s="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1"/>
      <c r="H355" s="1"/>
      <c r="I355" s="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1"/>
      <c r="H356" s="1"/>
      <c r="I356" s="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1"/>
      <c r="H357" s="1"/>
      <c r="I357" s="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1"/>
      <c r="H358" s="1"/>
      <c r="I358" s="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1"/>
      <c r="H359" s="1"/>
      <c r="I359" s="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1"/>
      <c r="H360" s="1"/>
      <c r="I360" s="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1"/>
      <c r="H361" s="1"/>
      <c r="I361" s="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1"/>
      <c r="H362" s="1"/>
      <c r="I362" s="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1"/>
      <c r="H363" s="1"/>
      <c r="I363" s="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1"/>
      <c r="H364" s="1"/>
      <c r="I364" s="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1"/>
      <c r="H365" s="1"/>
      <c r="I365" s="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1"/>
      <c r="H366" s="1"/>
      <c r="I366" s="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1"/>
      <c r="H367" s="1"/>
      <c r="I367" s="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1"/>
      <c r="H368" s="1"/>
      <c r="I368" s="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1"/>
      <c r="H369" s="1"/>
      <c r="I369" s="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1"/>
      <c r="H370" s="1"/>
      <c r="I370" s="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1"/>
      <c r="H371" s="1"/>
      <c r="I371" s="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1"/>
      <c r="H372" s="1"/>
      <c r="I372" s="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1"/>
      <c r="H373" s="1"/>
      <c r="I373" s="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1"/>
      <c r="H374" s="1"/>
      <c r="I374" s="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1"/>
      <c r="H375" s="1"/>
      <c r="I375" s="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1"/>
      <c r="H376" s="1"/>
      <c r="I376" s="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1"/>
      <c r="H377" s="1"/>
      <c r="I377" s="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1"/>
      <c r="H378" s="1"/>
      <c r="I378" s="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1"/>
      <c r="H379" s="1"/>
      <c r="I379" s="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1"/>
      <c r="H380" s="1"/>
      <c r="I380" s="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1"/>
      <c r="H381" s="1"/>
      <c r="I381" s="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1"/>
      <c r="H382" s="1"/>
      <c r="I382" s="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1"/>
      <c r="H383" s="1"/>
      <c r="I383" s="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1"/>
      <c r="H384" s="1"/>
      <c r="I384" s="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1"/>
      <c r="H385" s="1"/>
      <c r="I385" s="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1"/>
      <c r="H386" s="1"/>
      <c r="I386" s="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1"/>
      <c r="H387" s="1"/>
      <c r="I387" s="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1"/>
      <c r="H388" s="1"/>
      <c r="I388" s="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1"/>
      <c r="H389" s="1"/>
      <c r="I389" s="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1"/>
      <c r="H390" s="1"/>
      <c r="I390" s="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1"/>
      <c r="H391" s="1"/>
      <c r="I391" s="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1"/>
      <c r="H392" s="1"/>
      <c r="I392" s="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1"/>
      <c r="H393" s="1"/>
      <c r="I393" s="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1"/>
      <c r="H394" s="1"/>
      <c r="I394" s="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1"/>
      <c r="H395" s="1"/>
      <c r="I395" s="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1"/>
      <c r="H396" s="1"/>
      <c r="I396" s="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1"/>
      <c r="H397" s="1"/>
      <c r="I397" s="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1"/>
      <c r="H398" s="1"/>
      <c r="I398" s="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1"/>
      <c r="H399" s="1"/>
      <c r="I399" s="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1"/>
      <c r="H400" s="1"/>
      <c r="I400" s="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1"/>
      <c r="H401" s="1"/>
      <c r="I401" s="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1"/>
      <c r="H402" s="1"/>
      <c r="I402" s="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1"/>
      <c r="H403" s="1"/>
      <c r="I403" s="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1"/>
      <c r="H404" s="1"/>
      <c r="I404" s="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1"/>
      <c r="H405" s="1"/>
      <c r="I405" s="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1"/>
      <c r="H406" s="1"/>
      <c r="I406" s="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1"/>
      <c r="H407" s="1"/>
      <c r="I407" s="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1"/>
      <c r="H408" s="1"/>
      <c r="I408" s="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1"/>
      <c r="H409" s="1"/>
      <c r="I409" s="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1"/>
      <c r="H410" s="1"/>
      <c r="I410" s="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1"/>
      <c r="H411" s="1"/>
      <c r="I411" s="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1"/>
      <c r="H412" s="1"/>
      <c r="I412" s="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1"/>
      <c r="H413" s="1"/>
      <c r="I413" s="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1"/>
      <c r="H414" s="1"/>
      <c r="I414" s="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1"/>
      <c r="H415" s="1"/>
      <c r="I415" s="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1"/>
      <c r="H416" s="1"/>
      <c r="I416" s="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1"/>
      <c r="H417" s="1"/>
      <c r="I417" s="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1"/>
      <c r="H418" s="1"/>
      <c r="I418" s="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1"/>
      <c r="H419" s="1"/>
      <c r="I419" s="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1"/>
      <c r="H420" s="1"/>
      <c r="I420" s="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1"/>
      <c r="H421" s="1"/>
      <c r="I421" s="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1"/>
      <c r="H422" s="1"/>
      <c r="I422" s="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1"/>
      <c r="H423" s="1"/>
      <c r="I423" s="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1"/>
      <c r="H424" s="1"/>
      <c r="I424" s="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1"/>
      <c r="H425" s="1"/>
      <c r="I425" s="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1"/>
      <c r="H426" s="1"/>
      <c r="I426" s="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1"/>
      <c r="H427" s="1"/>
      <c r="I427" s="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1"/>
      <c r="H428" s="1"/>
      <c r="I428" s="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1"/>
      <c r="H429" s="1"/>
      <c r="I429" s="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1"/>
      <c r="H430" s="1"/>
      <c r="I430" s="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1"/>
      <c r="H431" s="1"/>
      <c r="I431" s="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1"/>
      <c r="H432" s="1"/>
      <c r="I432" s="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1"/>
      <c r="H433" s="1"/>
      <c r="I433" s="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1"/>
      <c r="H434" s="1"/>
      <c r="I434" s="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1"/>
      <c r="H435" s="1"/>
      <c r="I435" s="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1"/>
      <c r="H436" s="1"/>
      <c r="I436" s="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1"/>
      <c r="H437" s="1"/>
      <c r="I437" s="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1"/>
      <c r="H438" s="1"/>
      <c r="I438" s="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1"/>
      <c r="H439" s="1"/>
      <c r="I439" s="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1"/>
      <c r="H440" s="1"/>
      <c r="I440" s="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1"/>
      <c r="H441" s="1"/>
      <c r="I441" s="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1"/>
      <c r="H442" s="1"/>
      <c r="I442" s="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1"/>
      <c r="H443" s="1"/>
      <c r="I443" s="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1"/>
      <c r="H444" s="1"/>
      <c r="I444" s="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1"/>
      <c r="H445" s="1"/>
      <c r="I445" s="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1"/>
      <c r="H446" s="1"/>
      <c r="I446" s="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1"/>
      <c r="H447" s="1"/>
      <c r="I447" s="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1"/>
      <c r="H448" s="1"/>
      <c r="I448" s="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1"/>
      <c r="H449" s="1"/>
      <c r="I449" s="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1"/>
      <c r="H450" s="1"/>
      <c r="I450" s="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1"/>
      <c r="H451" s="1"/>
      <c r="I451" s="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1"/>
      <c r="H452" s="1"/>
      <c r="I452" s="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1"/>
      <c r="H453" s="1"/>
      <c r="I453" s="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1"/>
      <c r="H454" s="1"/>
      <c r="I454" s="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1"/>
      <c r="H455" s="1"/>
      <c r="I455" s="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1"/>
      <c r="H456" s="1"/>
      <c r="I456" s="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1"/>
      <c r="H457" s="1"/>
      <c r="I457" s="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1"/>
      <c r="H458" s="1"/>
      <c r="I458" s="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1"/>
      <c r="H459" s="1"/>
      <c r="I459" s="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1"/>
      <c r="H460" s="1"/>
      <c r="I460" s="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1"/>
      <c r="H461" s="1"/>
      <c r="I461" s="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1"/>
      <c r="H462" s="1"/>
      <c r="I462" s="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1"/>
      <c r="H463" s="1"/>
      <c r="I463" s="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1"/>
      <c r="H464" s="1"/>
      <c r="I464" s="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1"/>
      <c r="H465" s="1"/>
      <c r="I465" s="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1"/>
      <c r="H466" s="1"/>
      <c r="I466" s="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1"/>
      <c r="H467" s="1"/>
      <c r="I467" s="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1"/>
      <c r="H468" s="1"/>
      <c r="I468" s="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1"/>
      <c r="H469" s="1"/>
      <c r="I469" s="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1"/>
      <c r="H470" s="1"/>
      <c r="I470" s="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1"/>
      <c r="H471" s="1"/>
      <c r="I471" s="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1"/>
      <c r="H472" s="1"/>
      <c r="I472" s="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1"/>
      <c r="H473" s="1"/>
      <c r="I473" s="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1"/>
      <c r="H474" s="1"/>
      <c r="I474" s="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1"/>
      <c r="H475" s="1"/>
      <c r="I475" s="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1"/>
      <c r="H476" s="1"/>
      <c r="I476" s="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1"/>
      <c r="H477" s="1"/>
      <c r="I477" s="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1"/>
      <c r="H478" s="1"/>
      <c r="I478" s="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1"/>
      <c r="H479" s="1"/>
      <c r="I479" s="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1"/>
      <c r="H480" s="1"/>
      <c r="I480" s="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1"/>
      <c r="H481" s="1"/>
      <c r="I481" s="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1"/>
      <c r="H482" s="1"/>
      <c r="I482" s="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1"/>
      <c r="H483" s="1"/>
      <c r="I483" s="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1"/>
      <c r="H484" s="1"/>
      <c r="I484" s="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1"/>
      <c r="H485" s="1"/>
      <c r="I485" s="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1"/>
      <c r="H486" s="1"/>
      <c r="I486" s="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1"/>
      <c r="H487" s="1"/>
      <c r="I487" s="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1"/>
      <c r="H488" s="1"/>
      <c r="I488" s="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1"/>
      <c r="H489" s="1"/>
      <c r="I489" s="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1"/>
      <c r="H490" s="1"/>
      <c r="I490" s="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1"/>
      <c r="H491" s="1"/>
      <c r="I491" s="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1"/>
      <c r="H492" s="1"/>
      <c r="I492" s="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1"/>
      <c r="H493" s="1"/>
      <c r="I493" s="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1"/>
      <c r="H494" s="1"/>
      <c r="I494" s="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1"/>
      <c r="H495" s="1"/>
      <c r="I495" s="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1"/>
      <c r="H496" s="1"/>
      <c r="I496" s="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1"/>
      <c r="H497" s="1"/>
      <c r="I497" s="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1"/>
      <c r="H498" s="1"/>
      <c r="I498" s="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1"/>
      <c r="H499" s="1"/>
      <c r="I499" s="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1"/>
      <c r="H500" s="1"/>
      <c r="I500" s="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F95" xr:uid="{661F33B6-B66B-4D4A-B8B1-2F64E02F71DF}"/>
  <mergeCells count="1">
    <mergeCell ref="F1:H2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2024-12-19T13:29:05Z</dcterms:created>
  <dcterms:modified xsi:type="dcterms:W3CDTF">2024-12-20T09:17:02Z</dcterms:modified>
</cp:coreProperties>
</file>