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2,24 ПОКОМ КИ филиалы\"/>
    </mc:Choice>
  </mc:AlternateContent>
  <xr:revisionPtr revIDLastSave="0" documentId="13_ncr:1_{F95B8265-BA64-46A2-905E-AE10966EA6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Sheet!$A$3:$AK$98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7" i="1" l="1"/>
  <c r="AK97" i="1" s="1"/>
  <c r="U95" i="1"/>
  <c r="AK95" i="1" s="1"/>
  <c r="U87" i="1"/>
  <c r="U83" i="1"/>
  <c r="U46" i="1"/>
  <c r="U24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6" i="1"/>
  <c r="AK9" i="1"/>
  <c r="AK10" i="1"/>
  <c r="AK11" i="1"/>
  <c r="AK14" i="1"/>
  <c r="AK20" i="1"/>
  <c r="AK24" i="1"/>
  <c r="AK28" i="1"/>
  <c r="AK34" i="1"/>
  <c r="AK36" i="1"/>
  <c r="AK38" i="1"/>
  <c r="AK39" i="1"/>
  <c r="AK40" i="1"/>
  <c r="AK44" i="1"/>
  <c r="AK45" i="1"/>
  <c r="AK46" i="1"/>
  <c r="AK51" i="1"/>
  <c r="AK52" i="1"/>
  <c r="AK56" i="1"/>
  <c r="AK59" i="1"/>
  <c r="AK60" i="1"/>
  <c r="AK65" i="1"/>
  <c r="AK66" i="1"/>
  <c r="AK68" i="1"/>
  <c r="AK69" i="1"/>
  <c r="AK70" i="1"/>
  <c r="AK71" i="1"/>
  <c r="AK72" i="1"/>
  <c r="AK73" i="1"/>
  <c r="AK80" i="1"/>
  <c r="AK83" i="1"/>
  <c r="AK87" i="1"/>
  <c r="AK90" i="1"/>
  <c r="V5" i="1"/>
  <c r="AL5" i="1" l="1"/>
  <c r="T98" i="1"/>
  <c r="U98" i="1" s="1"/>
  <c r="AK98" i="1" s="1"/>
  <c r="T96" i="1"/>
  <c r="U96" i="1" s="1"/>
  <c r="AK96" i="1" s="1"/>
  <c r="T94" i="1"/>
  <c r="U94" i="1" s="1"/>
  <c r="AK94" i="1" s="1"/>
  <c r="T93" i="1"/>
  <c r="U93" i="1" s="1"/>
  <c r="AK93" i="1" s="1"/>
  <c r="T82" i="1"/>
  <c r="U82" i="1" s="1"/>
  <c r="AK82" i="1" s="1"/>
  <c r="T81" i="1"/>
  <c r="U81" i="1" s="1"/>
  <c r="AK81" i="1" s="1"/>
  <c r="T78" i="1"/>
  <c r="U78" i="1" s="1"/>
  <c r="AK78" i="1" s="1"/>
  <c r="T50" i="1"/>
  <c r="U50" i="1" s="1"/>
  <c r="AK50" i="1" s="1"/>
  <c r="T42" i="1"/>
  <c r="U42" i="1" s="1"/>
  <c r="AK42" i="1" s="1"/>
  <c r="T31" i="1"/>
  <c r="U31" i="1" s="1"/>
  <c r="AK31" i="1" s="1"/>
  <c r="T26" i="1"/>
  <c r="U26" i="1" s="1"/>
  <c r="AK26" i="1" s="1"/>
  <c r="T19" i="1"/>
  <c r="U19" i="1" s="1"/>
  <c r="AK19" i="1" s="1"/>
  <c r="T12" i="1"/>
  <c r="U12" i="1" s="1"/>
  <c r="AK12" i="1" s="1"/>
  <c r="H56" i="1" l="1"/>
  <c r="H38" i="1"/>
  <c r="O7" i="1" l="1"/>
  <c r="R7" i="1" s="1"/>
  <c r="O8" i="1"/>
  <c r="R8" i="1" s="1"/>
  <c r="O9" i="1"/>
  <c r="R9" i="1" s="1"/>
  <c r="O10" i="1"/>
  <c r="R10" i="1" s="1"/>
  <c r="O11" i="1"/>
  <c r="R11" i="1" s="1"/>
  <c r="O12" i="1"/>
  <c r="R12" i="1" s="1"/>
  <c r="O13" i="1"/>
  <c r="R13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5" i="1"/>
  <c r="R35" i="1" s="1"/>
  <c r="O36" i="1"/>
  <c r="R36" i="1" s="1"/>
  <c r="O37" i="1"/>
  <c r="R37" i="1" s="1"/>
  <c r="O38" i="1"/>
  <c r="R38" i="1" s="1"/>
  <c r="O39" i="1"/>
  <c r="R39" i="1" s="1"/>
  <c r="O40" i="1"/>
  <c r="R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2" i="1"/>
  <c r="R62" i="1" s="1"/>
  <c r="O63" i="1"/>
  <c r="R63" i="1" s="1"/>
  <c r="O64" i="1"/>
  <c r="R64" i="1" s="1"/>
  <c r="O65" i="1"/>
  <c r="R65" i="1" s="1"/>
  <c r="O66" i="1"/>
  <c r="R66" i="1" s="1"/>
  <c r="O67" i="1"/>
  <c r="R67" i="1" s="1"/>
  <c r="O68" i="1"/>
  <c r="R68" i="1" s="1"/>
  <c r="O69" i="1"/>
  <c r="R69" i="1" s="1"/>
  <c r="O70" i="1"/>
  <c r="R70" i="1" s="1"/>
  <c r="O71" i="1"/>
  <c r="R71" i="1" s="1"/>
  <c r="O72" i="1"/>
  <c r="R72" i="1" s="1"/>
  <c r="O73" i="1"/>
  <c r="R73" i="1" s="1"/>
  <c r="O74" i="1"/>
  <c r="R74" i="1" s="1"/>
  <c r="O75" i="1"/>
  <c r="R75" i="1" s="1"/>
  <c r="O76" i="1"/>
  <c r="R76" i="1" s="1"/>
  <c r="O77" i="1"/>
  <c r="R77" i="1" s="1"/>
  <c r="O78" i="1"/>
  <c r="R78" i="1" s="1"/>
  <c r="O79" i="1"/>
  <c r="R79" i="1" s="1"/>
  <c r="O80" i="1"/>
  <c r="R80" i="1" s="1"/>
  <c r="O81" i="1"/>
  <c r="R81" i="1" s="1"/>
  <c r="O82" i="1"/>
  <c r="R82" i="1" s="1"/>
  <c r="O83" i="1"/>
  <c r="R83" i="1" s="1"/>
  <c r="O84" i="1"/>
  <c r="R84" i="1" s="1"/>
  <c r="O85" i="1"/>
  <c r="R85" i="1" s="1"/>
  <c r="O86" i="1"/>
  <c r="R86" i="1" s="1"/>
  <c r="O87" i="1"/>
  <c r="R87" i="1" s="1"/>
  <c r="O88" i="1"/>
  <c r="R88" i="1" s="1"/>
  <c r="O89" i="1"/>
  <c r="R89" i="1" s="1"/>
  <c r="O90" i="1"/>
  <c r="R90" i="1" s="1"/>
  <c r="O91" i="1"/>
  <c r="R91" i="1" s="1"/>
  <c r="O92" i="1"/>
  <c r="R92" i="1" s="1"/>
  <c r="O93" i="1"/>
  <c r="R93" i="1" s="1"/>
  <c r="O94" i="1"/>
  <c r="R94" i="1" s="1"/>
  <c r="O95" i="1"/>
  <c r="R95" i="1" s="1"/>
  <c r="O96" i="1"/>
  <c r="R96" i="1" s="1"/>
  <c r="O97" i="1"/>
  <c r="R97" i="1" s="1"/>
  <c r="O98" i="1"/>
  <c r="R98" i="1" s="1"/>
  <c r="O6" i="1"/>
  <c r="R6" i="1" s="1"/>
  <c r="N86" i="1"/>
  <c r="N98" i="1" l="1"/>
  <c r="H98" i="1"/>
  <c r="I98" i="1" s="1"/>
  <c r="Y98" i="1" s="1"/>
  <c r="N97" i="1"/>
  <c r="H97" i="1"/>
  <c r="I97" i="1" s="1"/>
  <c r="N96" i="1"/>
  <c r="H96" i="1"/>
  <c r="I96" i="1" s="1"/>
  <c r="Y96" i="1" s="1"/>
  <c r="N95" i="1"/>
  <c r="H95" i="1"/>
  <c r="I95" i="1" s="1"/>
  <c r="N94" i="1"/>
  <c r="H94" i="1"/>
  <c r="I94" i="1" s="1"/>
  <c r="Y94" i="1" s="1"/>
  <c r="N93" i="1"/>
  <c r="H93" i="1"/>
  <c r="I93" i="1" s="1"/>
  <c r="Y93" i="1" s="1"/>
  <c r="N92" i="1"/>
  <c r="H92" i="1"/>
  <c r="I92" i="1" s="1"/>
  <c r="N91" i="1"/>
  <c r="H91" i="1"/>
  <c r="I91" i="1" s="1"/>
  <c r="N90" i="1"/>
  <c r="H90" i="1"/>
  <c r="I90" i="1" s="1"/>
  <c r="N89" i="1"/>
  <c r="H89" i="1"/>
  <c r="I89" i="1" s="1"/>
  <c r="N88" i="1"/>
  <c r="H88" i="1"/>
  <c r="I88" i="1" s="1"/>
  <c r="N87" i="1"/>
  <c r="H87" i="1"/>
  <c r="I87" i="1" s="1"/>
  <c r="H86" i="1"/>
  <c r="I86" i="1" s="1"/>
  <c r="N85" i="1"/>
  <c r="H85" i="1"/>
  <c r="I85" i="1" s="1"/>
  <c r="N84" i="1"/>
  <c r="H84" i="1"/>
  <c r="I84" i="1" s="1"/>
  <c r="N83" i="1"/>
  <c r="H83" i="1"/>
  <c r="I83" i="1" s="1"/>
  <c r="N82" i="1"/>
  <c r="H82" i="1"/>
  <c r="I82" i="1" s="1"/>
  <c r="Y82" i="1" s="1"/>
  <c r="N81" i="1"/>
  <c r="H81" i="1"/>
  <c r="I81" i="1" s="1"/>
  <c r="Y81" i="1" s="1"/>
  <c r="N80" i="1"/>
  <c r="H80" i="1"/>
  <c r="I80" i="1" s="1"/>
  <c r="N79" i="1"/>
  <c r="H79" i="1"/>
  <c r="I79" i="1" s="1"/>
  <c r="N78" i="1"/>
  <c r="H78" i="1"/>
  <c r="I78" i="1" s="1"/>
  <c r="Y78" i="1" s="1"/>
  <c r="N77" i="1"/>
  <c r="H77" i="1"/>
  <c r="I77" i="1" s="1"/>
  <c r="N76" i="1"/>
  <c r="H76" i="1"/>
  <c r="I76" i="1" s="1"/>
  <c r="N75" i="1"/>
  <c r="H75" i="1"/>
  <c r="I75" i="1" s="1"/>
  <c r="N74" i="1"/>
  <c r="H74" i="1"/>
  <c r="I74" i="1" s="1"/>
  <c r="N73" i="1"/>
  <c r="H73" i="1"/>
  <c r="I73" i="1" s="1"/>
  <c r="N72" i="1"/>
  <c r="H72" i="1"/>
  <c r="I72" i="1" s="1"/>
  <c r="N71" i="1"/>
  <c r="H71" i="1"/>
  <c r="I71" i="1" s="1"/>
  <c r="N70" i="1"/>
  <c r="I70" i="1"/>
  <c r="H70" i="1"/>
  <c r="N69" i="1"/>
  <c r="H69" i="1"/>
  <c r="I69" i="1" s="1"/>
  <c r="N68" i="1"/>
  <c r="H68" i="1"/>
  <c r="I68" i="1" s="1"/>
  <c r="N67" i="1"/>
  <c r="H67" i="1"/>
  <c r="I67" i="1" s="1"/>
  <c r="N66" i="1"/>
  <c r="H66" i="1"/>
  <c r="I66" i="1" s="1"/>
  <c r="N65" i="1"/>
  <c r="H65" i="1"/>
  <c r="I65" i="1" s="1"/>
  <c r="N64" i="1"/>
  <c r="H64" i="1"/>
  <c r="I64" i="1" s="1"/>
  <c r="N63" i="1"/>
  <c r="H63" i="1"/>
  <c r="I63" i="1" s="1"/>
  <c r="N62" i="1"/>
  <c r="H62" i="1"/>
  <c r="I62" i="1" s="1"/>
  <c r="N61" i="1"/>
  <c r="H61" i="1"/>
  <c r="I61" i="1" s="1"/>
  <c r="N60" i="1"/>
  <c r="H60" i="1"/>
  <c r="I60" i="1" s="1"/>
  <c r="N59" i="1"/>
  <c r="H59" i="1"/>
  <c r="I59" i="1" s="1"/>
  <c r="N58" i="1"/>
  <c r="H58" i="1"/>
  <c r="I58" i="1" s="1"/>
  <c r="N57" i="1"/>
  <c r="H57" i="1"/>
  <c r="I57" i="1" s="1"/>
  <c r="N56" i="1"/>
  <c r="I56" i="1"/>
  <c r="N55" i="1"/>
  <c r="H55" i="1"/>
  <c r="I55" i="1" s="1"/>
  <c r="N54" i="1"/>
  <c r="H54" i="1"/>
  <c r="I54" i="1" s="1"/>
  <c r="N53" i="1"/>
  <c r="H53" i="1"/>
  <c r="I53" i="1" s="1"/>
  <c r="N52" i="1"/>
  <c r="H52" i="1"/>
  <c r="I52" i="1" s="1"/>
  <c r="N51" i="1"/>
  <c r="H51" i="1"/>
  <c r="I51" i="1" s="1"/>
  <c r="N50" i="1"/>
  <c r="H50" i="1"/>
  <c r="I50" i="1" s="1"/>
  <c r="Y50" i="1" s="1"/>
  <c r="N49" i="1"/>
  <c r="H49" i="1"/>
  <c r="I49" i="1" s="1"/>
  <c r="N48" i="1"/>
  <c r="H48" i="1"/>
  <c r="I48" i="1" s="1"/>
  <c r="N47" i="1"/>
  <c r="H47" i="1"/>
  <c r="I47" i="1" s="1"/>
  <c r="N46" i="1"/>
  <c r="H46" i="1"/>
  <c r="I46" i="1" s="1"/>
  <c r="N45" i="1"/>
  <c r="H45" i="1"/>
  <c r="I45" i="1" s="1"/>
  <c r="N44" i="1"/>
  <c r="H44" i="1"/>
  <c r="I44" i="1" s="1"/>
  <c r="N43" i="1"/>
  <c r="H43" i="1"/>
  <c r="I43" i="1" s="1"/>
  <c r="N42" i="1"/>
  <c r="H42" i="1"/>
  <c r="I42" i="1" s="1"/>
  <c r="Y42" i="1" s="1"/>
  <c r="N41" i="1"/>
  <c r="H41" i="1"/>
  <c r="I41" i="1" s="1"/>
  <c r="N40" i="1"/>
  <c r="H40" i="1"/>
  <c r="I40" i="1" s="1"/>
  <c r="N39" i="1"/>
  <c r="H39" i="1"/>
  <c r="I39" i="1" s="1"/>
  <c r="N38" i="1"/>
  <c r="I38" i="1"/>
  <c r="N37" i="1"/>
  <c r="H37" i="1"/>
  <c r="I37" i="1" s="1"/>
  <c r="N36" i="1"/>
  <c r="H36" i="1"/>
  <c r="I36" i="1" s="1"/>
  <c r="N35" i="1"/>
  <c r="H35" i="1"/>
  <c r="I35" i="1" s="1"/>
  <c r="N34" i="1"/>
  <c r="H34" i="1"/>
  <c r="I34" i="1" s="1"/>
  <c r="N33" i="1"/>
  <c r="H33" i="1"/>
  <c r="I33" i="1" s="1"/>
  <c r="N32" i="1"/>
  <c r="H32" i="1"/>
  <c r="I32" i="1" s="1"/>
  <c r="N31" i="1"/>
  <c r="H31" i="1"/>
  <c r="I31" i="1" s="1"/>
  <c r="Y31" i="1" s="1"/>
  <c r="N30" i="1"/>
  <c r="H30" i="1"/>
  <c r="I30" i="1" s="1"/>
  <c r="N29" i="1"/>
  <c r="H29" i="1"/>
  <c r="I29" i="1" s="1"/>
  <c r="N28" i="1"/>
  <c r="H28" i="1"/>
  <c r="I28" i="1" s="1"/>
  <c r="N27" i="1"/>
  <c r="H27" i="1"/>
  <c r="I27" i="1" s="1"/>
  <c r="N26" i="1"/>
  <c r="H26" i="1"/>
  <c r="I26" i="1" s="1"/>
  <c r="Y26" i="1" s="1"/>
  <c r="N25" i="1"/>
  <c r="H25" i="1"/>
  <c r="I25" i="1" s="1"/>
  <c r="N24" i="1"/>
  <c r="H24" i="1"/>
  <c r="I24" i="1" s="1"/>
  <c r="N23" i="1"/>
  <c r="H23" i="1"/>
  <c r="I23" i="1" s="1"/>
  <c r="N22" i="1"/>
  <c r="H22" i="1"/>
  <c r="I22" i="1" s="1"/>
  <c r="N21" i="1"/>
  <c r="H21" i="1"/>
  <c r="I21" i="1" s="1"/>
  <c r="N20" i="1"/>
  <c r="H20" i="1"/>
  <c r="I20" i="1" s="1"/>
  <c r="N19" i="1"/>
  <c r="H19" i="1"/>
  <c r="I19" i="1" s="1"/>
  <c r="Y19" i="1" s="1"/>
  <c r="N18" i="1"/>
  <c r="H18" i="1"/>
  <c r="I18" i="1" s="1"/>
  <c r="N17" i="1"/>
  <c r="H17" i="1"/>
  <c r="I17" i="1" s="1"/>
  <c r="N16" i="1"/>
  <c r="H16" i="1"/>
  <c r="I16" i="1" s="1"/>
  <c r="N15" i="1"/>
  <c r="H15" i="1"/>
  <c r="I15" i="1" s="1"/>
  <c r="N14" i="1"/>
  <c r="H14" i="1"/>
  <c r="I14" i="1" s="1"/>
  <c r="N13" i="1"/>
  <c r="H13" i="1"/>
  <c r="I13" i="1" s="1"/>
  <c r="N12" i="1"/>
  <c r="H12" i="1"/>
  <c r="I12" i="1" s="1"/>
  <c r="Y12" i="1" s="1"/>
  <c r="N11" i="1"/>
  <c r="H11" i="1"/>
  <c r="I11" i="1" s="1"/>
  <c r="N10" i="1"/>
  <c r="H10" i="1"/>
  <c r="I10" i="1" s="1"/>
  <c r="N9" i="1"/>
  <c r="H9" i="1"/>
  <c r="I9" i="1" s="1"/>
  <c r="N8" i="1"/>
  <c r="H8" i="1"/>
  <c r="I8" i="1" s="1"/>
  <c r="N7" i="1"/>
  <c r="H7" i="1"/>
  <c r="I7" i="1" s="1"/>
  <c r="N6" i="1"/>
  <c r="H6" i="1"/>
  <c r="I6" i="1" s="1"/>
  <c r="AI5" i="1"/>
  <c r="AH5" i="1"/>
  <c r="AG5" i="1"/>
  <c r="AF5" i="1"/>
  <c r="AE5" i="1"/>
  <c r="AD5" i="1"/>
  <c r="AC5" i="1"/>
  <c r="AB5" i="1"/>
  <c r="AA5" i="1"/>
  <c r="W5" i="1"/>
  <c r="R5" i="1"/>
  <c r="Q5" i="1"/>
  <c r="P5" i="1"/>
  <c r="O5" i="1"/>
  <c r="M5" i="1"/>
  <c r="G5" i="1"/>
  <c r="F5" i="1"/>
  <c r="E5" i="1"/>
  <c r="S87" i="1" l="1"/>
  <c r="S88" i="1"/>
  <c r="T88" i="1" s="1"/>
  <c r="U88" i="1" s="1"/>
  <c r="AK88" i="1" s="1"/>
  <c r="S89" i="1"/>
  <c r="T89" i="1" s="1"/>
  <c r="U89" i="1" s="1"/>
  <c r="AK89" i="1" s="1"/>
  <c r="S91" i="1"/>
  <c r="T91" i="1" s="1"/>
  <c r="U91" i="1" s="1"/>
  <c r="AK91" i="1" s="1"/>
  <c r="S95" i="1"/>
  <c r="Y95" i="1"/>
  <c r="S97" i="1"/>
  <c r="S6" i="1"/>
  <c r="T6" i="1" s="1"/>
  <c r="S13" i="1"/>
  <c r="T13" i="1" s="1"/>
  <c r="U13" i="1" s="1"/>
  <c r="AK13" i="1" s="1"/>
  <c r="S15" i="1"/>
  <c r="T15" i="1" s="1"/>
  <c r="U15" i="1" s="1"/>
  <c r="AK15" i="1" s="1"/>
  <c r="S16" i="1"/>
  <c r="T16" i="1" s="1"/>
  <c r="U16" i="1" s="1"/>
  <c r="AK16" i="1" s="1"/>
  <c r="S18" i="1"/>
  <c r="T18" i="1" s="1"/>
  <c r="U18" i="1" s="1"/>
  <c r="AK18" i="1" s="1"/>
  <c r="S21" i="1"/>
  <c r="T21" i="1" s="1"/>
  <c r="U21" i="1" s="1"/>
  <c r="AK21" i="1" s="1"/>
  <c r="Y21" i="1"/>
  <c r="S22" i="1"/>
  <c r="T22" i="1" s="1"/>
  <c r="U22" i="1" s="1"/>
  <c r="AK22" i="1" s="1"/>
  <c r="S23" i="1"/>
  <c r="T23" i="1" s="1"/>
  <c r="U23" i="1" s="1"/>
  <c r="AK23" i="1" s="1"/>
  <c r="S24" i="1"/>
  <c r="S25" i="1"/>
  <c r="T25" i="1" s="1"/>
  <c r="U25" i="1" s="1"/>
  <c r="AK25" i="1" s="1"/>
  <c r="S27" i="1"/>
  <c r="T27" i="1" s="1"/>
  <c r="U27" i="1" s="1"/>
  <c r="AK27" i="1" s="1"/>
  <c r="S29" i="1"/>
  <c r="T29" i="1" s="1"/>
  <c r="U29" i="1" s="1"/>
  <c r="AK29" i="1" s="1"/>
  <c r="S30" i="1"/>
  <c r="T30" i="1" s="1"/>
  <c r="U30" i="1" s="1"/>
  <c r="AK30" i="1" s="1"/>
  <c r="S32" i="1"/>
  <c r="T32" i="1" s="1"/>
  <c r="U32" i="1" s="1"/>
  <c r="AK32" i="1" s="1"/>
  <c r="S33" i="1"/>
  <c r="T33" i="1" s="1"/>
  <c r="U33" i="1" s="1"/>
  <c r="AK33" i="1" s="1"/>
  <c r="S41" i="1"/>
  <c r="T41" i="1" s="1"/>
  <c r="U41" i="1" s="1"/>
  <c r="AK41" i="1" s="1"/>
  <c r="S46" i="1"/>
  <c r="Y46" i="1"/>
  <c r="S47" i="1"/>
  <c r="T47" i="1" s="1"/>
  <c r="U47" i="1" s="1"/>
  <c r="AK47" i="1" s="1"/>
  <c r="S48" i="1"/>
  <c r="T48" i="1" s="1"/>
  <c r="U48" i="1" s="1"/>
  <c r="AK48" i="1" s="1"/>
  <c r="S49" i="1"/>
  <c r="T49" i="1" s="1"/>
  <c r="U49" i="1" s="1"/>
  <c r="AK49" i="1" s="1"/>
  <c r="S53" i="1"/>
  <c r="T53" i="1" s="1"/>
  <c r="U53" i="1" s="1"/>
  <c r="AK53" i="1" s="1"/>
  <c r="S54" i="1"/>
  <c r="T54" i="1" s="1"/>
  <c r="U54" i="1" s="1"/>
  <c r="AK54" i="1" s="1"/>
  <c r="S57" i="1"/>
  <c r="T57" i="1" s="1"/>
  <c r="U57" i="1" s="1"/>
  <c r="AK57" i="1" s="1"/>
  <c r="S58" i="1"/>
  <c r="T58" i="1" s="1"/>
  <c r="U58" i="1" s="1"/>
  <c r="AK58" i="1" s="1"/>
  <c r="S61" i="1"/>
  <c r="T61" i="1" s="1"/>
  <c r="U61" i="1" s="1"/>
  <c r="AK61" i="1" s="1"/>
  <c r="S62" i="1"/>
  <c r="T62" i="1" s="1"/>
  <c r="U62" i="1" s="1"/>
  <c r="AK62" i="1" s="1"/>
  <c r="S63" i="1"/>
  <c r="T63" i="1" s="1"/>
  <c r="U63" i="1" s="1"/>
  <c r="AK63" i="1" s="1"/>
  <c r="S64" i="1"/>
  <c r="T64" i="1" s="1"/>
  <c r="U64" i="1" s="1"/>
  <c r="AK64" i="1" s="1"/>
  <c r="S67" i="1"/>
  <c r="T67" i="1" s="1"/>
  <c r="U67" i="1" s="1"/>
  <c r="AK67" i="1" s="1"/>
  <c r="S74" i="1"/>
  <c r="T74" i="1" s="1"/>
  <c r="U74" i="1" s="1"/>
  <c r="AK74" i="1" s="1"/>
  <c r="S75" i="1"/>
  <c r="T75" i="1" s="1"/>
  <c r="U75" i="1" s="1"/>
  <c r="AK75" i="1" s="1"/>
  <c r="S76" i="1"/>
  <c r="T76" i="1" s="1"/>
  <c r="U76" i="1" s="1"/>
  <c r="AK76" i="1" s="1"/>
  <c r="S77" i="1"/>
  <c r="T77" i="1" s="1"/>
  <c r="U77" i="1" s="1"/>
  <c r="AK77" i="1" s="1"/>
  <c r="S79" i="1"/>
  <c r="T79" i="1" s="1"/>
  <c r="U79" i="1" s="1"/>
  <c r="AK79" i="1" s="1"/>
  <c r="S83" i="1"/>
  <c r="S84" i="1"/>
  <c r="T84" i="1" s="1"/>
  <c r="U84" i="1" s="1"/>
  <c r="AK84" i="1" s="1"/>
  <c r="S85" i="1"/>
  <c r="T85" i="1" s="1"/>
  <c r="U85" i="1" s="1"/>
  <c r="AK85" i="1" s="1"/>
  <c r="S86" i="1"/>
  <c r="T86" i="1" s="1"/>
  <c r="U86" i="1" s="1"/>
  <c r="AK86" i="1" s="1"/>
  <c r="S35" i="1"/>
  <c r="T35" i="1" s="1"/>
  <c r="U35" i="1" s="1"/>
  <c r="AK35" i="1" s="1"/>
  <c r="S43" i="1"/>
  <c r="T43" i="1" s="1"/>
  <c r="U43" i="1" s="1"/>
  <c r="AK43" i="1" s="1"/>
  <c r="S8" i="1"/>
  <c r="T8" i="1" s="1"/>
  <c r="U8" i="1" s="1"/>
  <c r="AK8" i="1" s="1"/>
  <c r="S37" i="1"/>
  <c r="T37" i="1" s="1"/>
  <c r="U37" i="1" s="1"/>
  <c r="AK37" i="1" s="1"/>
  <c r="S7" i="1"/>
  <c r="T7" i="1" s="1"/>
  <c r="U7" i="1" s="1"/>
  <c r="AK7" i="1" s="1"/>
  <c r="S17" i="1"/>
  <c r="T17" i="1" s="1"/>
  <c r="U17" i="1" s="1"/>
  <c r="AK17" i="1" s="1"/>
  <c r="S92" i="1"/>
  <c r="T92" i="1" s="1"/>
  <c r="U92" i="1" s="1"/>
  <c r="AK92" i="1" s="1"/>
  <c r="S55" i="1"/>
  <c r="T55" i="1" s="1"/>
  <c r="U55" i="1" s="1"/>
  <c r="AK55" i="1" s="1"/>
  <c r="S5" i="1"/>
  <c r="Y71" i="1"/>
  <c r="Z71" i="1"/>
  <c r="Y72" i="1"/>
  <c r="Z72" i="1"/>
  <c r="Y73" i="1"/>
  <c r="Z73" i="1"/>
  <c r="Z74" i="1"/>
  <c r="Z75" i="1"/>
  <c r="Z76" i="1"/>
  <c r="Z78" i="1"/>
  <c r="Y80" i="1"/>
  <c r="Z80" i="1"/>
  <c r="Z81" i="1"/>
  <c r="Z83" i="1"/>
  <c r="Z85" i="1"/>
  <c r="Z88" i="1"/>
  <c r="Y90" i="1"/>
  <c r="Z90" i="1"/>
  <c r="Z91" i="1"/>
  <c r="Z93" i="1"/>
  <c r="Z95" i="1"/>
  <c r="Z97" i="1"/>
  <c r="Z6" i="1"/>
  <c r="Z8" i="1"/>
  <c r="Y9" i="1"/>
  <c r="Z9" i="1"/>
  <c r="Y10" i="1"/>
  <c r="Z10" i="1"/>
  <c r="Y11" i="1"/>
  <c r="Z11" i="1"/>
  <c r="Z12" i="1"/>
  <c r="Y14" i="1"/>
  <c r="Z14" i="1"/>
  <c r="Z15" i="1"/>
  <c r="Z17" i="1"/>
  <c r="Z19" i="1"/>
  <c r="Z22" i="1"/>
  <c r="Z24" i="1"/>
  <c r="Z26" i="1"/>
  <c r="Y28" i="1"/>
  <c r="Z28" i="1"/>
  <c r="Z29" i="1"/>
  <c r="Z31" i="1"/>
  <c r="Z33" i="1"/>
  <c r="Y36" i="1"/>
  <c r="Z36" i="1"/>
  <c r="Z37" i="1"/>
  <c r="Z42" i="1"/>
  <c r="Y44" i="1"/>
  <c r="Z44" i="1"/>
  <c r="Y45" i="1"/>
  <c r="Z45" i="1"/>
  <c r="Z46" i="1"/>
  <c r="Z48" i="1"/>
  <c r="Z50" i="1"/>
  <c r="Z54" i="1"/>
  <c r="Y56" i="1"/>
  <c r="Z56" i="1"/>
  <c r="Z57" i="1"/>
  <c r="Y59" i="1"/>
  <c r="Z59" i="1"/>
  <c r="Y60" i="1"/>
  <c r="Z60" i="1"/>
  <c r="Z61" i="1"/>
  <c r="Z63" i="1"/>
  <c r="Y65" i="1"/>
  <c r="Z65" i="1"/>
  <c r="Y66" i="1"/>
  <c r="Z66" i="1"/>
  <c r="Z67" i="1"/>
  <c r="Y70" i="1"/>
  <c r="Z70" i="1"/>
  <c r="Z7" i="1"/>
  <c r="Z13" i="1"/>
  <c r="Z16" i="1"/>
  <c r="Z18" i="1"/>
  <c r="Y20" i="1"/>
  <c r="Z20" i="1"/>
  <c r="Z21" i="1"/>
  <c r="Z23" i="1"/>
  <c r="Z25" i="1"/>
  <c r="Z27" i="1"/>
  <c r="Z30" i="1"/>
  <c r="Z32" i="1"/>
  <c r="Y34" i="1"/>
  <c r="Z34" i="1"/>
  <c r="Z35" i="1"/>
  <c r="Y38" i="1"/>
  <c r="Z38" i="1"/>
  <c r="Y39" i="1"/>
  <c r="Z39" i="1"/>
  <c r="Y40" i="1"/>
  <c r="Z40" i="1"/>
  <c r="Z41" i="1"/>
  <c r="Z43" i="1"/>
  <c r="Z47" i="1"/>
  <c r="Z49" i="1"/>
  <c r="Y51" i="1"/>
  <c r="Z51" i="1"/>
  <c r="Y52" i="1"/>
  <c r="Z52" i="1"/>
  <c r="Z53" i="1"/>
  <c r="Z55" i="1"/>
  <c r="Z58" i="1"/>
  <c r="Z62" i="1"/>
  <c r="Z64" i="1"/>
  <c r="Y68" i="1"/>
  <c r="Z68" i="1"/>
  <c r="Y69" i="1"/>
  <c r="Z69" i="1"/>
  <c r="Z77" i="1"/>
  <c r="Z79" i="1"/>
  <c r="Z82" i="1"/>
  <c r="Z84" i="1"/>
  <c r="Z86" i="1"/>
  <c r="Z87" i="1"/>
  <c r="Z89" i="1"/>
  <c r="Z92" i="1"/>
  <c r="Z94" i="1"/>
  <c r="Z96" i="1"/>
  <c r="Z98" i="1"/>
  <c r="I5" i="1"/>
  <c r="N5" i="1"/>
  <c r="H5" i="1"/>
  <c r="Y6" i="1" l="1"/>
  <c r="U6" i="1"/>
  <c r="Y13" i="1"/>
  <c r="Y18" i="1"/>
  <c r="Y15" i="1"/>
  <c r="Y97" i="1"/>
  <c r="Y54" i="1"/>
  <c r="Y53" i="1"/>
  <c r="Y49" i="1"/>
  <c r="Y48" i="1"/>
  <c r="Y47" i="1"/>
  <c r="Y86" i="1"/>
  <c r="Y85" i="1"/>
  <c r="Y84" i="1"/>
  <c r="Y83" i="1"/>
  <c r="Y79" i="1"/>
  <c r="Y77" i="1"/>
  <c r="Y76" i="1"/>
  <c r="Y75" i="1"/>
  <c r="Y74" i="1"/>
  <c r="Y67" i="1"/>
  <c r="Y64" i="1"/>
  <c r="Y63" i="1"/>
  <c r="Y62" i="1"/>
  <c r="Y61" i="1"/>
  <c r="Y58" i="1"/>
  <c r="Y57" i="1"/>
  <c r="Y55" i="1"/>
  <c r="Y41" i="1"/>
  <c r="Y37" i="1"/>
  <c r="Y33" i="1"/>
  <c r="Y32" i="1"/>
  <c r="Y30" i="1"/>
  <c r="Y29" i="1"/>
  <c r="Y27" i="1"/>
  <c r="Y25" i="1"/>
  <c r="Y24" i="1"/>
  <c r="Y23" i="1"/>
  <c r="Y22" i="1"/>
  <c r="Y17" i="1"/>
  <c r="Y7" i="1"/>
  <c r="T5" i="1"/>
  <c r="Y91" i="1"/>
  <c r="Y89" i="1"/>
  <c r="Y88" i="1"/>
  <c r="Y87" i="1"/>
  <c r="Y43" i="1"/>
  <c r="Y35" i="1"/>
  <c r="Y16" i="1"/>
  <c r="Y8" i="1"/>
  <c r="Y92" i="1"/>
  <c r="AK6" i="1" l="1"/>
  <c r="AK5" i="1" s="1"/>
  <c r="U5" i="1"/>
</calcChain>
</file>

<file path=xl/sharedStrings.xml><?xml version="1.0" encoding="utf-8"?>
<sst xmlns="http://schemas.openxmlformats.org/spreadsheetml/2006/main" count="386" uniqueCount="151">
  <si>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</si>
  <si>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</si>
  <si>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</si>
  <si>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</si>
  <si>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</si>
  <si>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</si>
  <si>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Патяка</t>
  </si>
  <si>
    <t>Поляков</t>
  </si>
  <si>
    <t>ИТОГО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</si>
  <si>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</si>
  <si>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</si>
  <si>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</si>
  <si>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</si>
  <si>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</si>
  <si>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</si>
  <si>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</si>
  <si>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</si>
  <si>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</si>
  <si>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</si>
  <si>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</si>
  <si>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</si>
  <si>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</si>
  <si>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</si>
  <si>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</si>
  <si>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</si>
  <si>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</si>
  <si>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</si>
  <si>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</si>
  <si>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</si>
  <si>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</si>
  <si>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</si>
  <si>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</si>
  <si>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</si>
  <si>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</si>
  <si>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</si>
  <si>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</si>
  <si>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</si>
  <si>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</si>
  <si>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</si>
  <si>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</si>
  <si>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</si>
  <si>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</si>
  <si>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</si>
  <si>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</si>
  <si>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</si>
  <si>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</si>
  <si>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</si>
  <si>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</si>
  <si>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</si>
  <si>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</si>
  <si>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</si>
  <si>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</si>
  <si>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</si>
  <si>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</si>
  <si>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</si>
  <si>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</si>
  <si>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</si>
  <si>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</si>
  <si>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</si>
  <si>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</si>
  <si>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</si>
  <si>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</si>
  <si>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</si>
  <si>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</si>
  <si>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</si>
  <si>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</si>
  <si>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</si>
  <si>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</si>
  <si>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</si>
  <si>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</si>
  <si>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</si>
  <si>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</si>
  <si>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</si>
  <si>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</si>
  <si>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</si>
  <si>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</si>
  <si>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</si>
  <si>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</si>
  <si>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</si>
  <si>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</si>
  <si>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</si>
  <si>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</si>
  <si>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>не в матрице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</si>
  <si>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</si>
  <si>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</si>
  <si>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</si>
  <si>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</si>
  <si>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</si>
  <si>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</si>
  <si>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</si>
  <si>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</si>
  <si>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</si>
  <si>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</si>
  <si>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</si>
  <si>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</si>
  <si>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</si>
  <si>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</si>
  <si>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</si>
  <si>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</si>
  <si>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</si>
  <si>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</si>
  <si>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</si>
  <si>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</si>
  <si>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</si>
  <si>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</si>
  <si>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</si>
  <si>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</si>
  <si>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</si>
  <si>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</si>
  <si>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</si>
  <si>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</si>
  <si>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</si>
  <si>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</si>
  <si>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</si>
  <si>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</si>
  <si>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12,12,24 в уценку 22шт.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</si>
  <si>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</si>
  <si>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</si>
  <si>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</si>
  <si>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</si>
  <si>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</si>
  <si>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нужно увеличить продажи!!!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</si>
  <si>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</si>
  <si>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</si>
  <si>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</si>
  <si>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</si>
  <si>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</si>
  <si>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</si>
  <si>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</si>
  <si>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</si>
  <si>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</si>
  <si>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</si>
  <si>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</si>
  <si>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</si>
  <si>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</si>
  <si>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</si>
  <si>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</si>
  <si>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</si>
  <si>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</si>
  <si>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</si>
  <si>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нет</t>
  </si>
  <si>
    <t>нужно увеличить продажи / новинка</t>
  </si>
  <si>
    <t>Окончание ТМА 31.12.24</t>
  </si>
  <si>
    <t>ТМА с 01.01.25</t>
  </si>
  <si>
    <t>Опрос ЭТП</t>
  </si>
  <si>
    <t>итого</t>
  </si>
  <si>
    <t>27,12,24 филиал обнулил / ТМА декабрь</t>
  </si>
  <si>
    <t>нужно увеличить продажи / новинка / ТМА декабрь / 27,12,24 филиал обнулил</t>
  </si>
  <si>
    <t>заказ</t>
  </si>
  <si>
    <t>30,12,</t>
  </si>
  <si>
    <t>03,01,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</si>
</sst>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" fontId="1" fillId="0" borderId="1" xfId="1" applyNumberFormat="1"/>
    <xf numFmtId="1" fontId="2" fillId="2" borderId="1" xfId="1" applyNumberFormat="1" applyFont="1" applyFill="1"/>
    <xf numFmtId="1" fontId="1" fillId="3" borderId="1" xfId="1" applyNumberFormat="1" applyFill="1"/>
    <xf numFmtId="1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1" xfId="1" applyNumberFormat="1" applyFill="1"/>
    <xf numFmtId="164" fontId="1" fillId="5" borderId="1" xfId="1" applyNumberFormat="1" applyFill="1"/>
    <xf numFmtId="1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7" borderId="2" xfId="1" applyNumberFormat="1" applyFill="1" applyBorder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6;&#1083;&#1103;&#1082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 xml:space="preserve"> 312  Ветчина Филейская ВЕС ТМ  Вязанка ТС Столичная  ПОКОМ</v>
          </cell>
          <cell r="B2">
            <v>149.93</v>
          </cell>
        </row>
        <row r="3">
          <cell r="A3" t="str">
            <v xml:space="preserve"> 247  Сардельки Нежные, ВЕС.  ПОКОМ</v>
          </cell>
          <cell r="B3">
            <v>154.49199999999999</v>
          </cell>
        </row>
        <row r="4">
          <cell r="A4" t="str">
            <v xml:space="preserve"> 457  Колбаса Молочная ТМ Особый рецепт ВЕС большой батон  ПОКОМ</v>
          </cell>
          <cell r="B4">
            <v>2016.39</v>
          </cell>
        </row>
        <row r="5">
          <cell r="A5" t="str">
            <v xml:space="preserve"> 452  Колбаса Со шпиком ВЕС большой батон ТМ Особый рецепт  ПОКОМ</v>
          </cell>
          <cell r="B5">
            <v>1007.275</v>
          </cell>
        </row>
        <row r="6">
          <cell r="A6" t="str">
            <v xml:space="preserve"> 456  Колбаса Филейная ТМ Особый рецепт ВЕС большой батон  ПОКОМ</v>
          </cell>
          <cell r="B6">
            <v>1007.865</v>
          </cell>
        </row>
        <row r="7">
          <cell r="A7" t="str">
            <v xml:space="preserve"> 201  Ветчина Нежная ТМ Особый рецепт, (2,5кг), ПОКОМ</v>
          </cell>
          <cell r="B7">
            <v>2016.5549999999998</v>
          </cell>
        </row>
        <row r="8">
          <cell r="A8" t="str">
            <v xml:space="preserve"> 201  Ветчина Нежная ТМ Особый рецепт, (2,5кг), ПОКОМ</v>
          </cell>
          <cell r="B8">
            <v>583.35</v>
          </cell>
        </row>
        <row r="9">
          <cell r="A9" t="str">
            <v xml:space="preserve"> 271  Колбаса Сервелат Левантский ТМ Особый Рецепт, ВЕС. ПОКОМ</v>
          </cell>
          <cell r="B9">
            <v>51.883000000000003</v>
          </cell>
        </row>
        <row r="10">
          <cell r="A10" t="str">
            <v xml:space="preserve"> 229  Колбаса Молочная Дугушка, в/у, ВЕС, ТМ Стародворье   ПОКОМ</v>
          </cell>
          <cell r="B10">
            <v>454.54</v>
          </cell>
        </row>
        <row r="11">
          <cell r="A11" t="str">
            <v xml:space="preserve"> 200  Ветчина Дугушка ТМ Стародворье, вектор в/у    ПОКОМ</v>
          </cell>
          <cell r="B11">
            <v>302.8</v>
          </cell>
        </row>
        <row r="12">
          <cell r="A12" t="str">
            <v xml:space="preserve"> 236  Колбаса Рубленая ЗАПЕЧ. Дугушка ТМ Стародворье, вектор, в/к    ПОКОМ</v>
          </cell>
          <cell r="B12">
            <v>152.41</v>
          </cell>
        </row>
        <row r="13">
          <cell r="A13" t="str">
            <v xml:space="preserve"> 242  Колбаса Сервелат ЗАПЕЧ.Дугушка ТМ Стародворье, вектор, в/к     ПОКОМ</v>
          </cell>
          <cell r="B13">
            <v>200.91300000000001</v>
          </cell>
        </row>
        <row r="14">
          <cell r="A14" t="str">
            <v>Европоддон (невозвратный)</v>
          </cell>
          <cell r="B14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6" sqref="X6"/>
    </sheetView>
  </sheetViews>
  <sheetFormatPr defaultRowHeight="15" x14ac:dyDescent="0.25"/>
  <cols>
    <col min="1" max="1" width="60" customWidth="1"/>
    <col min="2" max="2" width="3" customWidth="1"/>
    <col min="3" max="3" width="6" customWidth="1"/>
    <col min="4" max="4" width="6.85546875" customWidth="1"/>
    <col min="5" max="6" width="7" customWidth="1"/>
    <col min="7" max="7" width="6" style="9" customWidth="1"/>
    <col min="8" max="8" width="6" customWidth="1"/>
    <col min="9" max="9" width="6.7109375" customWidth="1"/>
    <col min="10" max="10" width="5" style="13" customWidth="1"/>
    <col min="11" max="11" width="5" customWidth="1"/>
    <col min="12" max="12" width="12" customWidth="1"/>
    <col min="13" max="16" width="7" customWidth="1"/>
    <col min="17" max="17" width="0.7109375" customWidth="1"/>
    <col min="18" max="19" width="7" customWidth="1"/>
    <col min="20" max="22" width="7" style="27" customWidth="1"/>
    <col min="23" max="23" width="7" customWidth="1"/>
    <col min="24" max="24" width="13.28515625" customWidth="1"/>
    <col min="25" max="26" width="5" customWidth="1"/>
    <col min="27" max="35" width="6" customWidth="1"/>
    <col min="36" max="36" width="18.42578125" customWidth="1"/>
    <col min="37" max="38" width="7" customWidth="1"/>
    <col min="39" max="57" width="8" customWidth="1"/>
  </cols>
  <sheetData>
    <row r="1" spans="1:57" x14ac:dyDescent="0.25">
      <c r="A1" s="1"/>
      <c r="B1" s="1"/>
      <c r="C1" s="1"/>
      <c r="D1" s="1"/>
      <c r="E1" s="1"/>
      <c r="F1" s="1"/>
      <c r="G1" s="6"/>
      <c r="H1" s="1"/>
      <c r="I1" s="1"/>
      <c r="J1" s="1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5">
      <c r="A2" s="1"/>
      <c r="B2" s="1"/>
      <c r="C2" s="1"/>
      <c r="D2" s="1"/>
      <c r="E2" s="1"/>
      <c r="F2" s="1"/>
      <c r="G2" s="6"/>
      <c r="H2" s="1"/>
      <c r="I2" s="1"/>
      <c r="J2" s="1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1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3" t="s">
        <v>18</v>
      </c>
      <c r="T3" s="3" t="s">
        <v>145</v>
      </c>
      <c r="U3" s="3" t="s">
        <v>148</v>
      </c>
      <c r="V3" s="3" t="s">
        <v>148</v>
      </c>
      <c r="W3" s="10" t="s">
        <v>19</v>
      </c>
      <c r="X3" s="10" t="s">
        <v>20</v>
      </c>
      <c r="Y3" s="2" t="s">
        <v>21</v>
      </c>
      <c r="Z3" s="2" t="s">
        <v>22</v>
      </c>
      <c r="AA3" s="2" t="s">
        <v>23</v>
      </c>
      <c r="AB3" s="2" t="s">
        <v>23</v>
      </c>
      <c r="AC3" s="2" t="s">
        <v>23</v>
      </c>
      <c r="AD3" s="2" t="s">
        <v>23</v>
      </c>
      <c r="AE3" s="2" t="s">
        <v>23</v>
      </c>
      <c r="AF3" s="2" t="s">
        <v>23</v>
      </c>
      <c r="AG3" s="2" t="s">
        <v>23</v>
      </c>
      <c r="AH3" s="2" t="s">
        <v>23</v>
      </c>
      <c r="AI3" s="2" t="s">
        <v>23</v>
      </c>
      <c r="AJ3" s="2" t="s">
        <v>24</v>
      </c>
      <c r="AK3" s="2" t="s">
        <v>25</v>
      </c>
      <c r="AL3" s="2" t="s">
        <v>25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x14ac:dyDescent="0.25">
      <c r="A4" s="1"/>
      <c r="B4" s="1"/>
      <c r="C4" s="1"/>
      <c r="D4" s="1"/>
      <c r="E4" s="1"/>
      <c r="F4" s="1"/>
      <c r="G4" s="6"/>
      <c r="H4" s="1"/>
      <c r="I4" s="1"/>
      <c r="J4" s="11"/>
      <c r="K4" s="1"/>
      <c r="L4" s="1"/>
      <c r="M4" s="1"/>
      <c r="N4" s="1"/>
      <c r="O4" s="1"/>
      <c r="P4" s="1"/>
      <c r="Q4" s="1" t="s">
        <v>140</v>
      </c>
      <c r="R4" s="1" t="s">
        <v>26</v>
      </c>
      <c r="S4" s="1"/>
      <c r="T4" s="1"/>
      <c r="U4" s="1" t="s">
        <v>149</v>
      </c>
      <c r="V4" s="1" t="s">
        <v>150</v>
      </c>
      <c r="W4" s="1"/>
      <c r="X4" s="1"/>
      <c r="Y4" s="1"/>
      <c r="Z4" s="1"/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/>
      <c r="AK4" s="1" t="s">
        <v>149</v>
      </c>
      <c r="AL4" s="1" t="s">
        <v>150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 x14ac:dyDescent="0.25">
      <c r="A5" s="1"/>
      <c r="B5" s="1"/>
      <c r="C5" s="1"/>
      <c r="D5" s="1"/>
      <c r="E5" s="4">
        <f>SUM(E6:E498)</f>
        <v>44611.514000000003</v>
      </c>
      <c r="F5" s="4">
        <f>SUM(F6:F498)</f>
        <v>33359.871000000006</v>
      </c>
      <c r="G5" s="8">
        <f>SUM(G6:G498)</f>
        <v>6989.7650000000003</v>
      </c>
      <c r="H5" s="4">
        <f>SUM(H6:H498)</f>
        <v>7896.65</v>
      </c>
      <c r="I5" s="4">
        <f>SUM(I6:I498)</f>
        <v>18473.456000000002</v>
      </c>
      <c r="J5" s="11"/>
      <c r="K5" s="1"/>
      <c r="L5" s="1"/>
      <c r="M5" s="4">
        <f t="shared" ref="M5:W5" si="0">SUM(M6:M498)</f>
        <v>51328.004999999983</v>
      </c>
      <c r="N5" s="4">
        <f t="shared" si="0"/>
        <v>-6716.4910000000018</v>
      </c>
      <c r="O5" s="4">
        <f t="shared" si="0"/>
        <v>17477.253000000001</v>
      </c>
      <c r="P5" s="4">
        <f t="shared" si="0"/>
        <v>27134.260999999999</v>
      </c>
      <c r="Q5" s="4">
        <f t="shared" si="0"/>
        <v>0</v>
      </c>
      <c r="R5" s="4">
        <f t="shared" si="0"/>
        <v>3495.4505999999983</v>
      </c>
      <c r="S5" s="4">
        <f t="shared" si="0"/>
        <v>22071.695599999988</v>
      </c>
      <c r="T5" s="4">
        <f t="shared" si="0"/>
        <v>20914.293399999991</v>
      </c>
      <c r="U5" s="4">
        <f t="shared" si="0"/>
        <v>16184.293399999995</v>
      </c>
      <c r="V5" s="4">
        <f t="shared" ref="V5" si="1">SUM(V6:V498)</f>
        <v>4730</v>
      </c>
      <c r="W5" s="4">
        <f t="shared" si="0"/>
        <v>270</v>
      </c>
      <c r="X5" s="1"/>
      <c r="Y5" s="1"/>
      <c r="Z5" s="1"/>
      <c r="AA5" s="4">
        <f t="shared" ref="AA5:AI5" si="2">SUM(AA6:AA498)</f>
        <v>2653.3790000000004</v>
      </c>
      <c r="AB5" s="4">
        <f t="shared" si="2"/>
        <v>2547.5372000000007</v>
      </c>
      <c r="AC5" s="4">
        <f t="shared" si="2"/>
        <v>2892.6603999999988</v>
      </c>
      <c r="AD5" s="4">
        <f t="shared" si="2"/>
        <v>2987.0083999999997</v>
      </c>
      <c r="AE5" s="4">
        <f t="shared" si="2"/>
        <v>2675.6007999999993</v>
      </c>
      <c r="AF5" s="4">
        <f t="shared" si="2"/>
        <v>2658.449599999999</v>
      </c>
      <c r="AG5" s="4">
        <f t="shared" si="2"/>
        <v>2600.0906000000004</v>
      </c>
      <c r="AH5" s="4">
        <f t="shared" si="2"/>
        <v>2833.6713999999997</v>
      </c>
      <c r="AI5" s="4">
        <f t="shared" si="2"/>
        <v>2903.2760000000007</v>
      </c>
      <c r="AJ5" s="1"/>
      <c r="AK5" s="4">
        <f>SUM(AK6:AK498)</f>
        <v>15083</v>
      </c>
      <c r="AL5" s="4">
        <f>SUM(AL6:AL498)</f>
        <v>4730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x14ac:dyDescent="0.25">
      <c r="A6" s="1" t="s">
        <v>36</v>
      </c>
      <c r="B6" s="1" t="s">
        <v>37</v>
      </c>
      <c r="C6" s="1">
        <v>65.046000000000006</v>
      </c>
      <c r="D6" s="1">
        <v>177.411</v>
      </c>
      <c r="E6" s="1">
        <v>121.46899999999999</v>
      </c>
      <c r="F6" s="1">
        <v>92.465000000000003</v>
      </c>
      <c r="G6" s="6"/>
      <c r="H6" s="1">
        <f>IFERROR(VLOOKUP(A6,[1]TDSheet!$A:$B,2,0),0)</f>
        <v>0</v>
      </c>
      <c r="I6" s="1">
        <f t="shared" ref="I6:I36" si="3">F6-G6-H6</f>
        <v>92.465000000000003</v>
      </c>
      <c r="J6" s="11">
        <v>1</v>
      </c>
      <c r="K6" s="1">
        <v>50</v>
      </c>
      <c r="L6" s="1" t="s">
        <v>38</v>
      </c>
      <c r="M6" s="1">
        <v>118.65</v>
      </c>
      <c r="N6" s="1">
        <f t="shared" ref="N6:N36" si="4">E6-M6</f>
        <v>2.8189999999999884</v>
      </c>
      <c r="O6" s="1">
        <f>E6-P6</f>
        <v>121.46899999999999</v>
      </c>
      <c r="P6" s="1"/>
      <c r="Q6" s="1"/>
      <c r="R6" s="1">
        <f t="shared" ref="R6:R36" si="5">O6/5</f>
        <v>24.293799999999997</v>
      </c>
      <c r="S6" s="5">
        <f>13*R6-I6</f>
        <v>223.35439999999997</v>
      </c>
      <c r="T6" s="5">
        <f>S6</f>
        <v>223.35439999999997</v>
      </c>
      <c r="U6" s="5">
        <f>T6-V6</f>
        <v>223.35439999999997</v>
      </c>
      <c r="V6" s="5"/>
      <c r="W6" s="5"/>
      <c r="X6" s="1"/>
      <c r="Y6" s="1">
        <f>(I6+T6)/R6</f>
        <v>13</v>
      </c>
      <c r="Z6" s="1">
        <f>I6/R6</f>
        <v>3.8061151404885201</v>
      </c>
      <c r="AA6" s="1">
        <v>18.315799999999999</v>
      </c>
      <c r="AB6" s="1">
        <v>18.0868</v>
      </c>
      <c r="AC6" s="1">
        <v>15.1172</v>
      </c>
      <c r="AD6" s="1">
        <v>13.6792</v>
      </c>
      <c r="AE6" s="1">
        <v>12.2766</v>
      </c>
      <c r="AF6" s="1">
        <v>16.384399999999999</v>
      </c>
      <c r="AG6" s="1">
        <v>15.040800000000001</v>
      </c>
      <c r="AH6" s="1">
        <v>12.4808</v>
      </c>
      <c r="AI6" s="1">
        <v>17.063199999999998</v>
      </c>
      <c r="AJ6" s="1"/>
      <c r="AK6" s="1">
        <f>ROUND(U6*J6,0)</f>
        <v>223</v>
      </c>
      <c r="AL6" s="1">
        <f>ROUND(V6*J6,0)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x14ac:dyDescent="0.25">
      <c r="A7" s="1" t="s">
        <v>39</v>
      </c>
      <c r="B7" s="1" t="s">
        <v>37</v>
      </c>
      <c r="C7" s="1">
        <v>246.12</v>
      </c>
      <c r="D7" s="1">
        <v>242.292</v>
      </c>
      <c r="E7" s="1">
        <v>252.68700000000001</v>
      </c>
      <c r="F7" s="1">
        <v>205.61199999999999</v>
      </c>
      <c r="G7" s="6"/>
      <c r="H7" s="1">
        <f>IFERROR(VLOOKUP(A7,[1]TDSheet!$A:$B,2,0),0)</f>
        <v>0</v>
      </c>
      <c r="I7" s="1">
        <f t="shared" si="3"/>
        <v>205.61199999999999</v>
      </c>
      <c r="J7" s="11">
        <v>1</v>
      </c>
      <c r="K7" s="1">
        <v>45</v>
      </c>
      <c r="L7" s="1" t="s">
        <v>38</v>
      </c>
      <c r="M7" s="1">
        <v>242.3</v>
      </c>
      <c r="N7" s="1">
        <f t="shared" si="4"/>
        <v>10.387</v>
      </c>
      <c r="O7" s="1">
        <f t="shared" ref="O7:O69" si="6">E7-P7</f>
        <v>252.68700000000001</v>
      </c>
      <c r="P7" s="1"/>
      <c r="Q7" s="1"/>
      <c r="R7" s="1">
        <f t="shared" si="5"/>
        <v>50.537400000000005</v>
      </c>
      <c r="S7" s="5">
        <f>12*R7-I7</f>
        <v>400.83680000000015</v>
      </c>
      <c r="T7" s="5">
        <f t="shared" ref="T7:T8" si="7">S7</f>
        <v>400.83680000000015</v>
      </c>
      <c r="U7" s="5">
        <f t="shared" ref="U7:U8" si="8">T7-V7</f>
        <v>400.83680000000015</v>
      </c>
      <c r="V7" s="5"/>
      <c r="W7" s="5"/>
      <c r="X7" s="1"/>
      <c r="Y7" s="1">
        <f t="shared" ref="Y7:Y8" si="9">(I7+T7)/R7</f>
        <v>12.000000000000002</v>
      </c>
      <c r="Z7" s="1">
        <f t="shared" ref="Z7:Z69" si="10">I7/R7</f>
        <v>4.0685116369263152</v>
      </c>
      <c r="AA7" s="1">
        <v>47.442799999999998</v>
      </c>
      <c r="AB7" s="1">
        <v>51.804400000000001</v>
      </c>
      <c r="AC7" s="1">
        <v>50.988799999999998</v>
      </c>
      <c r="AD7" s="1">
        <v>48.260000000000012</v>
      </c>
      <c r="AE7" s="1">
        <v>56.732199999999999</v>
      </c>
      <c r="AF7" s="1">
        <v>49.176200000000001</v>
      </c>
      <c r="AG7" s="1">
        <v>8.7325999999999997</v>
      </c>
      <c r="AH7" s="1">
        <v>25.166599999999999</v>
      </c>
      <c r="AI7" s="1">
        <v>66.778400000000005</v>
      </c>
      <c r="AJ7" s="1"/>
      <c r="AK7" s="1">
        <f t="shared" ref="AK7:AK70" si="11">ROUND(U7*J7,0)</f>
        <v>401</v>
      </c>
      <c r="AL7" s="1">
        <f t="shared" ref="AL7:AL70" si="12">ROUND(V7*J7,0)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57" x14ac:dyDescent="0.25">
      <c r="A8" s="1" t="s">
        <v>40</v>
      </c>
      <c r="B8" s="1" t="s">
        <v>37</v>
      </c>
      <c r="C8" s="1">
        <v>511.81599999999997</v>
      </c>
      <c r="D8" s="1">
        <v>124.759</v>
      </c>
      <c r="E8" s="1">
        <v>433.29599999999999</v>
      </c>
      <c r="F8" s="1">
        <v>140.90600000000001</v>
      </c>
      <c r="G8" s="6"/>
      <c r="H8" s="1">
        <f>IFERROR(VLOOKUP(A8,[1]TDSheet!$A:$B,2,0),0)</f>
        <v>0</v>
      </c>
      <c r="I8" s="1">
        <f t="shared" si="3"/>
        <v>140.90600000000001</v>
      </c>
      <c r="J8" s="11">
        <v>1</v>
      </c>
      <c r="K8" s="1">
        <v>45</v>
      </c>
      <c r="L8" s="1" t="s">
        <v>38</v>
      </c>
      <c r="M8" s="1">
        <v>420.1</v>
      </c>
      <c r="N8" s="1">
        <f t="shared" si="4"/>
        <v>13.19599999999997</v>
      </c>
      <c r="O8" s="1">
        <f t="shared" si="6"/>
        <v>433.29599999999999</v>
      </c>
      <c r="P8" s="1"/>
      <c r="Q8" s="1"/>
      <c r="R8" s="1">
        <f t="shared" si="5"/>
        <v>86.659199999999998</v>
      </c>
      <c r="S8" s="5">
        <f>12*R8-I8</f>
        <v>899.00440000000003</v>
      </c>
      <c r="T8" s="5">
        <f t="shared" si="7"/>
        <v>899.00440000000003</v>
      </c>
      <c r="U8" s="5">
        <f t="shared" si="8"/>
        <v>899.00440000000003</v>
      </c>
      <c r="V8" s="5"/>
      <c r="W8" s="5"/>
      <c r="X8" s="1"/>
      <c r="Y8" s="1">
        <f t="shared" si="9"/>
        <v>12</v>
      </c>
      <c r="Z8" s="1">
        <f t="shared" si="10"/>
        <v>1.6259785458439497</v>
      </c>
      <c r="AA8" s="1">
        <v>59.098400000000012</v>
      </c>
      <c r="AB8" s="1">
        <v>46.864800000000002</v>
      </c>
      <c r="AC8" s="1">
        <v>46.016199999999998</v>
      </c>
      <c r="AD8" s="1">
        <v>61.956800000000001</v>
      </c>
      <c r="AE8" s="1">
        <v>86.199399999999997</v>
      </c>
      <c r="AF8" s="1">
        <v>69.974000000000004</v>
      </c>
      <c r="AG8" s="1">
        <v>45.334000000000003</v>
      </c>
      <c r="AH8" s="1">
        <v>45.334000000000003</v>
      </c>
      <c r="AI8" s="1">
        <v>70.775400000000005</v>
      </c>
      <c r="AJ8" s="1"/>
      <c r="AK8" s="1">
        <f t="shared" si="11"/>
        <v>899</v>
      </c>
      <c r="AL8" s="1">
        <f t="shared" si="12"/>
        <v>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pans="1:57" x14ac:dyDescent="0.25">
      <c r="A9" s="19" t="s">
        <v>41</v>
      </c>
      <c r="B9" s="19" t="s">
        <v>42</v>
      </c>
      <c r="C9" s="19"/>
      <c r="D9" s="19"/>
      <c r="E9" s="19"/>
      <c r="F9" s="19"/>
      <c r="G9" s="20"/>
      <c r="H9" s="19">
        <f>IFERROR(VLOOKUP(A9,[1]TDSheet!$A:$B,2,0),0)</f>
        <v>0</v>
      </c>
      <c r="I9" s="19">
        <f t="shared" si="3"/>
        <v>0</v>
      </c>
      <c r="J9" s="21">
        <v>0</v>
      </c>
      <c r="K9" s="19">
        <v>45</v>
      </c>
      <c r="L9" s="19" t="s">
        <v>38</v>
      </c>
      <c r="M9" s="19"/>
      <c r="N9" s="19">
        <f t="shared" si="4"/>
        <v>0</v>
      </c>
      <c r="O9" s="19">
        <f t="shared" si="6"/>
        <v>0</v>
      </c>
      <c r="P9" s="19"/>
      <c r="Q9" s="19"/>
      <c r="R9" s="19">
        <f t="shared" si="5"/>
        <v>0</v>
      </c>
      <c r="S9" s="22"/>
      <c r="T9" s="22"/>
      <c r="U9" s="22"/>
      <c r="V9" s="22"/>
      <c r="W9" s="22"/>
      <c r="X9" s="19"/>
      <c r="Y9" s="19" t="e">
        <f t="shared" ref="Y9:Y69" si="13">(I9+S9)/R9</f>
        <v>#DIV/0!</v>
      </c>
      <c r="Z9" s="19" t="e">
        <f t="shared" si="10"/>
        <v>#DIV/0!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 t="s">
        <v>43</v>
      </c>
      <c r="AK9" s="19">
        <f t="shared" si="11"/>
        <v>0</v>
      </c>
      <c r="AL9" s="19">
        <f t="shared" si="12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57" x14ac:dyDescent="0.25">
      <c r="A10" s="19" t="s">
        <v>44</v>
      </c>
      <c r="B10" s="19" t="s">
        <v>42</v>
      </c>
      <c r="C10" s="19"/>
      <c r="D10" s="19"/>
      <c r="E10" s="19"/>
      <c r="F10" s="19"/>
      <c r="G10" s="20"/>
      <c r="H10" s="19">
        <f>IFERROR(VLOOKUP(A10,[1]TDSheet!$A:$B,2,0),0)</f>
        <v>0</v>
      </c>
      <c r="I10" s="19">
        <f t="shared" si="3"/>
        <v>0</v>
      </c>
      <c r="J10" s="21">
        <v>0</v>
      </c>
      <c r="K10" s="19">
        <v>45</v>
      </c>
      <c r="L10" s="19" t="s">
        <v>38</v>
      </c>
      <c r="M10" s="19"/>
      <c r="N10" s="19">
        <f t="shared" si="4"/>
        <v>0</v>
      </c>
      <c r="O10" s="19">
        <f t="shared" si="6"/>
        <v>0</v>
      </c>
      <c r="P10" s="19"/>
      <c r="Q10" s="19"/>
      <c r="R10" s="19">
        <f t="shared" si="5"/>
        <v>0</v>
      </c>
      <c r="S10" s="22"/>
      <c r="T10" s="22"/>
      <c r="U10" s="22"/>
      <c r="V10" s="22"/>
      <c r="W10" s="22"/>
      <c r="X10" s="19"/>
      <c r="Y10" s="19" t="e">
        <f t="shared" si="13"/>
        <v>#DIV/0!</v>
      </c>
      <c r="Z10" s="19" t="e">
        <f t="shared" si="10"/>
        <v>#DIV/0!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 t="s">
        <v>43</v>
      </c>
      <c r="AK10" s="19">
        <f t="shared" si="11"/>
        <v>0</v>
      </c>
      <c r="AL10" s="19">
        <f t="shared" si="12"/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57" x14ac:dyDescent="0.25">
      <c r="A11" s="19" t="s">
        <v>45</v>
      </c>
      <c r="B11" s="19" t="s">
        <v>42</v>
      </c>
      <c r="C11" s="19"/>
      <c r="D11" s="19"/>
      <c r="E11" s="19"/>
      <c r="F11" s="19"/>
      <c r="G11" s="20"/>
      <c r="H11" s="19">
        <f>IFERROR(VLOOKUP(A11,[1]TDSheet!$A:$B,2,0),0)</f>
        <v>0</v>
      </c>
      <c r="I11" s="19">
        <f t="shared" si="3"/>
        <v>0</v>
      </c>
      <c r="J11" s="21">
        <v>0</v>
      </c>
      <c r="K11" s="19">
        <v>180</v>
      </c>
      <c r="L11" s="19" t="s">
        <v>38</v>
      </c>
      <c r="M11" s="19"/>
      <c r="N11" s="19">
        <f t="shared" si="4"/>
        <v>0</v>
      </c>
      <c r="O11" s="19">
        <f t="shared" si="6"/>
        <v>0</v>
      </c>
      <c r="P11" s="19"/>
      <c r="Q11" s="19"/>
      <c r="R11" s="19">
        <f t="shared" si="5"/>
        <v>0</v>
      </c>
      <c r="S11" s="22"/>
      <c r="T11" s="22"/>
      <c r="U11" s="22"/>
      <c r="V11" s="22"/>
      <c r="W11" s="22"/>
      <c r="X11" s="19"/>
      <c r="Y11" s="19" t="e">
        <f t="shared" si="13"/>
        <v>#DIV/0!</v>
      </c>
      <c r="Z11" s="19" t="e">
        <f t="shared" si="10"/>
        <v>#DIV/0!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 t="s">
        <v>43</v>
      </c>
      <c r="AK11" s="19">
        <f t="shared" si="11"/>
        <v>0</v>
      </c>
      <c r="AL11" s="19">
        <f t="shared" si="12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 x14ac:dyDescent="0.25">
      <c r="A12" s="1" t="s">
        <v>46</v>
      </c>
      <c r="B12" s="1" t="s">
        <v>42</v>
      </c>
      <c r="C12" s="1">
        <v>46</v>
      </c>
      <c r="D12" s="1">
        <v>90</v>
      </c>
      <c r="E12" s="1">
        <v>38</v>
      </c>
      <c r="F12" s="1">
        <v>82</v>
      </c>
      <c r="G12" s="6"/>
      <c r="H12" s="1">
        <f>IFERROR(VLOOKUP(A12,[1]TDSheet!$A:$B,2,0),0)</f>
        <v>0</v>
      </c>
      <c r="I12" s="1">
        <f t="shared" si="3"/>
        <v>82</v>
      </c>
      <c r="J12" s="11">
        <v>0.3</v>
      </c>
      <c r="K12" s="1">
        <v>40</v>
      </c>
      <c r="L12" s="1" t="s">
        <v>38</v>
      </c>
      <c r="M12" s="1">
        <v>46</v>
      </c>
      <c r="N12" s="1">
        <f t="shared" si="4"/>
        <v>-8</v>
      </c>
      <c r="O12" s="1">
        <f t="shared" si="6"/>
        <v>38</v>
      </c>
      <c r="P12" s="1"/>
      <c r="Q12" s="1"/>
      <c r="R12" s="1">
        <f t="shared" si="5"/>
        <v>7.6</v>
      </c>
      <c r="S12" s="5"/>
      <c r="T12" s="5">
        <f t="shared" ref="T12:T13" si="14">S12</f>
        <v>0</v>
      </c>
      <c r="U12" s="5">
        <f t="shared" ref="U12:U13" si="15">T12-V12</f>
        <v>0</v>
      </c>
      <c r="V12" s="5"/>
      <c r="W12" s="5"/>
      <c r="X12" s="1"/>
      <c r="Y12" s="1">
        <f t="shared" ref="Y12:Y13" si="16">(I12+T12)/R12</f>
        <v>10.789473684210527</v>
      </c>
      <c r="Z12" s="1">
        <f t="shared" si="10"/>
        <v>10.789473684210527</v>
      </c>
      <c r="AA12" s="1">
        <v>10.8</v>
      </c>
      <c r="AB12" s="1">
        <v>11.4</v>
      </c>
      <c r="AC12" s="1">
        <v>6.4</v>
      </c>
      <c r="AD12" s="1">
        <v>6.4</v>
      </c>
      <c r="AE12" s="1">
        <v>5.6</v>
      </c>
      <c r="AF12" s="1">
        <v>6</v>
      </c>
      <c r="AG12" s="1">
        <v>15.6</v>
      </c>
      <c r="AH12" s="1">
        <v>14.2</v>
      </c>
      <c r="AI12" s="1">
        <v>14</v>
      </c>
      <c r="AJ12" s="1"/>
      <c r="AK12" s="1">
        <f t="shared" si="11"/>
        <v>0</v>
      </c>
      <c r="AL12" s="1">
        <f t="shared" si="12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 x14ac:dyDescent="0.25">
      <c r="A13" s="1" t="s">
        <v>47</v>
      </c>
      <c r="B13" s="1" t="s">
        <v>42</v>
      </c>
      <c r="C13" s="1">
        <v>162</v>
      </c>
      <c r="D13" s="1">
        <v>75</v>
      </c>
      <c r="E13" s="1">
        <v>66</v>
      </c>
      <c r="F13" s="1">
        <v>164</v>
      </c>
      <c r="G13" s="6"/>
      <c r="H13" s="1">
        <f>IFERROR(VLOOKUP(A13,[1]TDSheet!$A:$B,2,0),0)</f>
        <v>0</v>
      </c>
      <c r="I13" s="1">
        <f t="shared" si="3"/>
        <v>164</v>
      </c>
      <c r="J13" s="11">
        <v>0.17</v>
      </c>
      <c r="K13" s="1">
        <v>180</v>
      </c>
      <c r="L13" s="1" t="s">
        <v>38</v>
      </c>
      <c r="M13" s="1">
        <v>66</v>
      </c>
      <c r="N13" s="1">
        <f t="shared" si="4"/>
        <v>0</v>
      </c>
      <c r="O13" s="1">
        <f t="shared" si="6"/>
        <v>66</v>
      </c>
      <c r="P13" s="1"/>
      <c r="Q13" s="1"/>
      <c r="R13" s="1">
        <f t="shared" si="5"/>
        <v>13.2</v>
      </c>
      <c r="S13" s="5">
        <f>14*R13-I13</f>
        <v>20.799999999999983</v>
      </c>
      <c r="T13" s="5">
        <f t="shared" si="14"/>
        <v>20.799999999999983</v>
      </c>
      <c r="U13" s="5">
        <f t="shared" si="15"/>
        <v>20.799999999999983</v>
      </c>
      <c r="V13" s="5"/>
      <c r="W13" s="5"/>
      <c r="X13" s="1"/>
      <c r="Y13" s="1">
        <f t="shared" si="16"/>
        <v>14</v>
      </c>
      <c r="Z13" s="1">
        <f t="shared" si="10"/>
        <v>12.424242424242426</v>
      </c>
      <c r="AA13" s="1">
        <v>11.8</v>
      </c>
      <c r="AB13" s="1">
        <v>14.6</v>
      </c>
      <c r="AC13" s="1">
        <v>14.6</v>
      </c>
      <c r="AD13" s="1">
        <v>10.6</v>
      </c>
      <c r="AE13" s="1">
        <v>1</v>
      </c>
      <c r="AF13" s="1">
        <v>25.4</v>
      </c>
      <c r="AG13" s="1">
        <v>34.799999999999997</v>
      </c>
      <c r="AH13" s="1">
        <v>15</v>
      </c>
      <c r="AI13" s="1">
        <v>9.1999999999999993</v>
      </c>
      <c r="AJ13" s="1" t="s">
        <v>48</v>
      </c>
      <c r="AK13" s="1">
        <f t="shared" si="11"/>
        <v>4</v>
      </c>
      <c r="AL13" s="1">
        <f t="shared" si="12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 x14ac:dyDescent="0.25">
      <c r="A14" s="19" t="s">
        <v>49</v>
      </c>
      <c r="B14" s="19" t="s">
        <v>42</v>
      </c>
      <c r="C14" s="19"/>
      <c r="D14" s="19"/>
      <c r="E14" s="19"/>
      <c r="F14" s="19"/>
      <c r="G14" s="20"/>
      <c r="H14" s="19">
        <f>IFERROR(VLOOKUP(A14,[1]TDSheet!$A:$B,2,0),0)</f>
        <v>0</v>
      </c>
      <c r="I14" s="19">
        <f t="shared" si="3"/>
        <v>0</v>
      </c>
      <c r="J14" s="21">
        <v>0</v>
      </c>
      <c r="K14" s="19">
        <v>50</v>
      </c>
      <c r="L14" s="19" t="s">
        <v>38</v>
      </c>
      <c r="M14" s="19"/>
      <c r="N14" s="19">
        <f t="shared" si="4"/>
        <v>0</v>
      </c>
      <c r="O14" s="19">
        <f t="shared" si="6"/>
        <v>0</v>
      </c>
      <c r="P14" s="19"/>
      <c r="Q14" s="19"/>
      <c r="R14" s="19">
        <f t="shared" si="5"/>
        <v>0</v>
      </c>
      <c r="S14" s="22"/>
      <c r="T14" s="22"/>
      <c r="U14" s="22"/>
      <c r="V14" s="22"/>
      <c r="W14" s="22"/>
      <c r="X14" s="19"/>
      <c r="Y14" s="19" t="e">
        <f t="shared" si="13"/>
        <v>#DIV/0!</v>
      </c>
      <c r="Z14" s="19" t="e">
        <f t="shared" si="10"/>
        <v>#DIV/0!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 t="s">
        <v>43</v>
      </c>
      <c r="AK14" s="19">
        <f t="shared" si="11"/>
        <v>0</v>
      </c>
      <c r="AL14" s="19">
        <f t="shared" si="12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x14ac:dyDescent="0.25">
      <c r="A15" s="1" t="s">
        <v>50</v>
      </c>
      <c r="B15" s="1" t="s">
        <v>42</v>
      </c>
      <c r="C15" s="1">
        <v>197</v>
      </c>
      <c r="D15" s="1">
        <v>84</v>
      </c>
      <c r="E15" s="1">
        <v>155.26</v>
      </c>
      <c r="F15" s="1">
        <v>115</v>
      </c>
      <c r="G15" s="6"/>
      <c r="H15" s="1">
        <f>IFERROR(VLOOKUP(A15,[1]TDSheet!$A:$B,2,0),0)</f>
        <v>0</v>
      </c>
      <c r="I15" s="1">
        <f t="shared" si="3"/>
        <v>115</v>
      </c>
      <c r="J15" s="11">
        <v>0.35</v>
      </c>
      <c r="K15" s="1">
        <v>50</v>
      </c>
      <c r="L15" s="1" t="s">
        <v>38</v>
      </c>
      <c r="M15" s="1">
        <v>157</v>
      </c>
      <c r="N15" s="1">
        <f t="shared" si="4"/>
        <v>-1.7400000000000091</v>
      </c>
      <c r="O15" s="1">
        <f t="shared" si="6"/>
        <v>66.259999999999991</v>
      </c>
      <c r="P15" s="1">
        <v>89</v>
      </c>
      <c r="Q15" s="1"/>
      <c r="R15" s="1">
        <f t="shared" si="5"/>
        <v>13.251999999999999</v>
      </c>
      <c r="S15" s="5">
        <f t="shared" ref="S15" si="17">13*R15-I15</f>
        <v>57.275999999999982</v>
      </c>
      <c r="T15" s="5">
        <f t="shared" ref="T15:T19" si="18">S15</f>
        <v>57.275999999999982</v>
      </c>
      <c r="U15" s="5">
        <f t="shared" ref="U15:U19" si="19">T15-V15</f>
        <v>57.275999999999982</v>
      </c>
      <c r="V15" s="5"/>
      <c r="W15" s="5"/>
      <c r="X15" s="1"/>
      <c r="Y15" s="1">
        <f t="shared" ref="Y15:Y19" si="20">(I15+T15)/R15</f>
        <v>13</v>
      </c>
      <c r="Z15" s="1">
        <f t="shared" si="10"/>
        <v>8.6779354059764575</v>
      </c>
      <c r="AA15" s="1">
        <v>10.199999999999999</v>
      </c>
      <c r="AB15" s="1">
        <v>14.8</v>
      </c>
      <c r="AC15" s="1">
        <v>11</v>
      </c>
      <c r="AD15" s="1">
        <v>4.2</v>
      </c>
      <c r="AE15" s="1">
        <v>0.4</v>
      </c>
      <c r="AF15" s="1">
        <v>10.8</v>
      </c>
      <c r="AG15" s="1">
        <v>28</v>
      </c>
      <c r="AH15" s="1">
        <v>34.799999999999997</v>
      </c>
      <c r="AI15" s="1">
        <v>15.2</v>
      </c>
      <c r="AJ15" s="1" t="s">
        <v>48</v>
      </c>
      <c r="AK15" s="1">
        <f t="shared" si="11"/>
        <v>20</v>
      </c>
      <c r="AL15" s="1">
        <f t="shared" si="12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57" x14ac:dyDescent="0.25">
      <c r="A16" s="1" t="s">
        <v>51</v>
      </c>
      <c r="B16" s="1" t="s">
        <v>37</v>
      </c>
      <c r="C16" s="1">
        <v>209.023</v>
      </c>
      <c r="D16" s="1">
        <v>956.66700000000003</v>
      </c>
      <c r="E16" s="1">
        <v>513.97900000000004</v>
      </c>
      <c r="F16" s="1">
        <v>613.85799999999995</v>
      </c>
      <c r="G16" s="6"/>
      <c r="H16" s="1">
        <f>IFERROR(VLOOKUP(A16,[1]TDSheet!$A:$B,2,0),0)</f>
        <v>302.8</v>
      </c>
      <c r="I16" s="1">
        <f t="shared" si="3"/>
        <v>311.05799999999994</v>
      </c>
      <c r="J16" s="11">
        <v>1</v>
      </c>
      <c r="K16" s="1">
        <v>55</v>
      </c>
      <c r="L16" s="1" t="s">
        <v>38</v>
      </c>
      <c r="M16" s="1">
        <v>714.08399999999995</v>
      </c>
      <c r="N16" s="1">
        <f t="shared" si="4"/>
        <v>-200.1049999999999</v>
      </c>
      <c r="O16" s="1">
        <f t="shared" si="6"/>
        <v>211.01500000000004</v>
      </c>
      <c r="P16" s="1">
        <v>302.964</v>
      </c>
      <c r="Q16" s="1"/>
      <c r="R16" s="1">
        <f t="shared" si="5"/>
        <v>42.20300000000001</v>
      </c>
      <c r="S16" s="5">
        <f>14*R16-I16</f>
        <v>279.78400000000016</v>
      </c>
      <c r="T16" s="5">
        <f t="shared" si="18"/>
        <v>279.78400000000016</v>
      </c>
      <c r="U16" s="5">
        <f t="shared" si="19"/>
        <v>279.78400000000016</v>
      </c>
      <c r="V16" s="5"/>
      <c r="W16" s="5"/>
      <c r="X16" s="1"/>
      <c r="Y16" s="1">
        <f t="shared" si="20"/>
        <v>13.999999999999998</v>
      </c>
      <c r="Z16" s="1">
        <f t="shared" si="10"/>
        <v>7.3705186835059084</v>
      </c>
      <c r="AA16" s="1">
        <v>39.564599999999999</v>
      </c>
      <c r="AB16" s="1">
        <v>35.1678</v>
      </c>
      <c r="AC16" s="1">
        <v>35.886800000000001</v>
      </c>
      <c r="AD16" s="1">
        <v>36.2348</v>
      </c>
      <c r="AE16" s="1">
        <v>55.1</v>
      </c>
      <c r="AF16" s="1">
        <v>61.303199999999997</v>
      </c>
      <c r="AG16" s="1">
        <v>74.793399999999991</v>
      </c>
      <c r="AH16" s="1">
        <v>81.066600000000008</v>
      </c>
      <c r="AI16" s="1">
        <v>72.684799999999996</v>
      </c>
      <c r="AJ16" s="1"/>
      <c r="AK16" s="1">
        <f t="shared" si="11"/>
        <v>280</v>
      </c>
      <c r="AL16" s="1">
        <f t="shared" si="12"/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 x14ac:dyDescent="0.25">
      <c r="A17" s="1" t="s">
        <v>52</v>
      </c>
      <c r="B17" s="1" t="s">
        <v>37</v>
      </c>
      <c r="C17" s="1">
        <v>2479.047</v>
      </c>
      <c r="D17" s="1">
        <v>8380.01</v>
      </c>
      <c r="E17" s="1">
        <v>7215.3459999999995</v>
      </c>
      <c r="F17" s="1">
        <v>3347.0859999999998</v>
      </c>
      <c r="G17" s="6"/>
      <c r="H17" s="1">
        <f>IFERROR(VLOOKUP(A17,[1]TDSheet!$A:$B,2,0),0)</f>
        <v>2016.5549999999998</v>
      </c>
      <c r="I17" s="1">
        <f t="shared" si="3"/>
        <v>1330.5309999999999</v>
      </c>
      <c r="J17" s="11">
        <v>1</v>
      </c>
      <c r="K17" s="1">
        <v>50</v>
      </c>
      <c r="L17" s="1" t="s">
        <v>38</v>
      </c>
      <c r="M17" s="1">
        <v>9233.8850000000002</v>
      </c>
      <c r="N17" s="1">
        <f t="shared" si="4"/>
        <v>-2018.5390000000007</v>
      </c>
      <c r="O17" s="1">
        <f t="shared" si="6"/>
        <v>2217.4609999999993</v>
      </c>
      <c r="P17" s="1">
        <v>4997.8850000000002</v>
      </c>
      <c r="Q17" s="1"/>
      <c r="R17" s="1">
        <f t="shared" si="5"/>
        <v>443.49219999999985</v>
      </c>
      <c r="S17" s="5">
        <f>12*R17-I17</f>
        <v>3991.3753999999981</v>
      </c>
      <c r="T17" s="5">
        <f t="shared" si="18"/>
        <v>3991.3753999999981</v>
      </c>
      <c r="U17" s="5">
        <f t="shared" si="19"/>
        <v>1991.3753999999981</v>
      </c>
      <c r="V17" s="5">
        <v>2000</v>
      </c>
      <c r="W17" s="5"/>
      <c r="X17" s="1"/>
      <c r="Y17" s="1">
        <f t="shared" si="20"/>
        <v>12</v>
      </c>
      <c r="Z17" s="1">
        <f t="shared" si="10"/>
        <v>3.000122662811207</v>
      </c>
      <c r="AA17" s="1">
        <v>272.69760000000002</v>
      </c>
      <c r="AB17" s="1">
        <v>236.0898</v>
      </c>
      <c r="AC17" s="1">
        <v>319.82060000000001</v>
      </c>
      <c r="AD17" s="1">
        <v>352.25400000000002</v>
      </c>
      <c r="AE17" s="1">
        <v>316.86759999999992</v>
      </c>
      <c r="AF17" s="1">
        <v>262.98160000000001</v>
      </c>
      <c r="AG17" s="1">
        <v>145.12819999999999</v>
      </c>
      <c r="AH17" s="1">
        <v>197.41399999999999</v>
      </c>
      <c r="AI17" s="1">
        <v>339.3098</v>
      </c>
      <c r="AJ17" s="1" t="s">
        <v>53</v>
      </c>
      <c r="AK17" s="1">
        <f t="shared" si="11"/>
        <v>1991</v>
      </c>
      <c r="AL17" s="1">
        <f t="shared" si="12"/>
        <v>2000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 x14ac:dyDescent="0.25">
      <c r="A18" s="1" t="s">
        <v>54</v>
      </c>
      <c r="B18" s="1" t="s">
        <v>37</v>
      </c>
      <c r="C18" s="1">
        <v>124.672</v>
      </c>
      <c r="D18" s="1">
        <v>148.41</v>
      </c>
      <c r="E18" s="1">
        <v>176.90700000000001</v>
      </c>
      <c r="F18" s="1">
        <v>71.742000000000004</v>
      </c>
      <c r="G18" s="6"/>
      <c r="H18" s="1">
        <f>IFERROR(VLOOKUP(A18,[1]TDSheet!$A:$B,2,0),0)</f>
        <v>0</v>
      </c>
      <c r="I18" s="1">
        <f t="shared" si="3"/>
        <v>71.742000000000004</v>
      </c>
      <c r="J18" s="11">
        <v>1</v>
      </c>
      <c r="K18" s="1">
        <v>60</v>
      </c>
      <c r="L18" s="1" t="s">
        <v>38</v>
      </c>
      <c r="M18" s="1">
        <v>162.85</v>
      </c>
      <c r="N18" s="1">
        <f t="shared" si="4"/>
        <v>14.057000000000016</v>
      </c>
      <c r="O18" s="1">
        <f t="shared" si="6"/>
        <v>168.92700000000002</v>
      </c>
      <c r="P18" s="1">
        <v>7.98</v>
      </c>
      <c r="Q18" s="1"/>
      <c r="R18" s="1">
        <f t="shared" si="5"/>
        <v>33.785400000000003</v>
      </c>
      <c r="S18" s="5">
        <f>9*R18-I18</f>
        <v>232.32659999999998</v>
      </c>
      <c r="T18" s="5">
        <f t="shared" si="18"/>
        <v>232.32659999999998</v>
      </c>
      <c r="U18" s="5">
        <f t="shared" si="19"/>
        <v>232.32659999999998</v>
      </c>
      <c r="V18" s="5"/>
      <c r="W18" s="5"/>
      <c r="X18" s="1"/>
      <c r="Y18" s="1">
        <f t="shared" si="20"/>
        <v>9</v>
      </c>
      <c r="Z18" s="1">
        <f t="shared" si="10"/>
        <v>2.1234616135964055</v>
      </c>
      <c r="AA18" s="1">
        <v>19.500800000000002</v>
      </c>
      <c r="AB18" s="1">
        <v>19.145600000000002</v>
      </c>
      <c r="AC18" s="1">
        <v>25.284600000000001</v>
      </c>
      <c r="AD18" s="1">
        <v>23.131399999999999</v>
      </c>
      <c r="AE18" s="1">
        <v>25.563600000000001</v>
      </c>
      <c r="AF18" s="1">
        <v>30.296399999999998</v>
      </c>
      <c r="AG18" s="1">
        <v>29.079599999999999</v>
      </c>
      <c r="AH18" s="1">
        <v>30.2944</v>
      </c>
      <c r="AI18" s="1">
        <v>27.093</v>
      </c>
      <c r="AJ18" s="1"/>
      <c r="AK18" s="1">
        <f t="shared" si="11"/>
        <v>232</v>
      </c>
      <c r="AL18" s="1">
        <f t="shared" si="12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 x14ac:dyDescent="0.25">
      <c r="A19" s="1" t="s">
        <v>55</v>
      </c>
      <c r="B19" s="1" t="s">
        <v>37</v>
      </c>
      <c r="C19" s="1">
        <v>203.078</v>
      </c>
      <c r="D19" s="1">
        <v>469.25099999999998</v>
      </c>
      <c r="E19" s="1">
        <v>7.5140000000000002</v>
      </c>
      <c r="F19" s="1">
        <v>469.25099999999998</v>
      </c>
      <c r="G19" s="6"/>
      <c r="H19" s="1">
        <f>IFERROR(VLOOKUP(A19,[1]TDSheet!$A:$B,2,0),0)</f>
        <v>0</v>
      </c>
      <c r="I19" s="1">
        <f t="shared" si="3"/>
        <v>469.25099999999998</v>
      </c>
      <c r="J19" s="11">
        <v>1</v>
      </c>
      <c r="K19" s="1">
        <v>60</v>
      </c>
      <c r="L19" s="1" t="s">
        <v>38</v>
      </c>
      <c r="M19" s="1">
        <v>108.6</v>
      </c>
      <c r="N19" s="1">
        <f t="shared" si="4"/>
        <v>-101.086</v>
      </c>
      <c r="O19" s="1">
        <f t="shared" si="6"/>
        <v>7.5140000000000002</v>
      </c>
      <c r="P19" s="1"/>
      <c r="Q19" s="1"/>
      <c r="R19" s="1">
        <f t="shared" si="5"/>
        <v>1.5028000000000001</v>
      </c>
      <c r="S19" s="5"/>
      <c r="T19" s="5">
        <f t="shared" si="18"/>
        <v>0</v>
      </c>
      <c r="U19" s="5">
        <f t="shared" si="19"/>
        <v>0</v>
      </c>
      <c r="V19" s="5"/>
      <c r="W19" s="5"/>
      <c r="X19" s="1"/>
      <c r="Y19" s="1">
        <f t="shared" si="20"/>
        <v>312.25113122171939</v>
      </c>
      <c r="Z19" s="1">
        <f t="shared" si="10"/>
        <v>312.25113122171939</v>
      </c>
      <c r="AA19" s="1">
        <v>42.424799999999998</v>
      </c>
      <c r="AB19" s="1">
        <v>4.479600000000028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 t="s">
        <v>56</v>
      </c>
      <c r="AK19" s="1">
        <f t="shared" si="11"/>
        <v>0</v>
      </c>
      <c r="AL19" s="1">
        <f t="shared" si="12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 x14ac:dyDescent="0.25">
      <c r="A20" s="19" t="s">
        <v>57</v>
      </c>
      <c r="B20" s="19" t="s">
        <v>37</v>
      </c>
      <c r="C20" s="19"/>
      <c r="D20" s="19">
        <v>99.941000000000003</v>
      </c>
      <c r="E20" s="19">
        <v>99.941000000000003</v>
      </c>
      <c r="F20" s="19"/>
      <c r="G20" s="20"/>
      <c r="H20" s="19">
        <f>IFERROR(VLOOKUP(A20,[1]TDSheet!$A:$B,2,0),0)</f>
        <v>0</v>
      </c>
      <c r="I20" s="19">
        <f t="shared" si="3"/>
        <v>0</v>
      </c>
      <c r="J20" s="21">
        <v>0</v>
      </c>
      <c r="K20" s="19">
        <v>60</v>
      </c>
      <c r="L20" s="19" t="s">
        <v>38</v>
      </c>
      <c r="M20" s="19">
        <v>99.941000000000003</v>
      </c>
      <c r="N20" s="19">
        <f t="shared" si="4"/>
        <v>0</v>
      </c>
      <c r="O20" s="19">
        <f t="shared" si="6"/>
        <v>0</v>
      </c>
      <c r="P20" s="19">
        <v>99.941000000000003</v>
      </c>
      <c r="Q20" s="19"/>
      <c r="R20" s="19">
        <f t="shared" si="5"/>
        <v>0</v>
      </c>
      <c r="S20" s="22"/>
      <c r="T20" s="22"/>
      <c r="U20" s="22"/>
      <c r="V20" s="22"/>
      <c r="W20" s="22"/>
      <c r="X20" s="19"/>
      <c r="Y20" s="19" t="e">
        <f t="shared" si="13"/>
        <v>#DIV/0!</v>
      </c>
      <c r="Z20" s="19" t="e">
        <f t="shared" si="10"/>
        <v>#DIV/0!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 t="s">
        <v>43</v>
      </c>
      <c r="AK20" s="19">
        <f t="shared" si="11"/>
        <v>0</v>
      </c>
      <c r="AL20" s="19">
        <f t="shared" si="12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 x14ac:dyDescent="0.25">
      <c r="A21" s="1" t="s">
        <v>58</v>
      </c>
      <c r="B21" s="1" t="s">
        <v>37</v>
      </c>
      <c r="C21" s="1">
        <v>972.73199999999997</v>
      </c>
      <c r="D21" s="1">
        <v>1147.7</v>
      </c>
      <c r="E21" s="1">
        <v>953.89200000000005</v>
      </c>
      <c r="F21" s="1">
        <v>1068.3040000000001</v>
      </c>
      <c r="G21" s="6"/>
      <c r="H21" s="1">
        <f>IFERROR(VLOOKUP(A21,[1]TDSheet!$A:$B,2,0),0)</f>
        <v>454.54</v>
      </c>
      <c r="I21" s="1">
        <f t="shared" si="3"/>
        <v>613.76400000000012</v>
      </c>
      <c r="J21" s="11">
        <v>1</v>
      </c>
      <c r="K21" s="1">
        <v>60</v>
      </c>
      <c r="L21" s="1" t="s">
        <v>38</v>
      </c>
      <c r="M21" s="1">
        <v>1271.33</v>
      </c>
      <c r="N21" s="1">
        <f t="shared" si="4"/>
        <v>-317.43799999999987</v>
      </c>
      <c r="O21" s="1">
        <f t="shared" si="6"/>
        <v>652.702</v>
      </c>
      <c r="P21" s="1">
        <v>301.19</v>
      </c>
      <c r="Q21" s="1"/>
      <c r="R21" s="1">
        <f t="shared" si="5"/>
        <v>130.54040000000001</v>
      </c>
      <c r="S21" s="5">
        <f>12*R21-I21</f>
        <v>952.72080000000005</v>
      </c>
      <c r="T21" s="5">
        <f t="shared" ref="T21:T27" si="21">S21</f>
        <v>952.72080000000005</v>
      </c>
      <c r="U21" s="5">
        <f t="shared" ref="U21:U27" si="22">T21-V21</f>
        <v>952.72080000000005</v>
      </c>
      <c r="V21" s="5"/>
      <c r="W21" s="5"/>
      <c r="X21" s="1"/>
      <c r="Y21" s="1">
        <f t="shared" ref="Y21:Y27" si="23">(I21+T21)/R21</f>
        <v>12</v>
      </c>
      <c r="Z21" s="1">
        <f t="shared" si="10"/>
        <v>4.7017168631320274</v>
      </c>
      <c r="AA21" s="1">
        <v>97.082799999999992</v>
      </c>
      <c r="AB21" s="1">
        <v>90.356799999999993</v>
      </c>
      <c r="AC21" s="1">
        <v>97.161199999999994</v>
      </c>
      <c r="AD21" s="1">
        <v>111.00279999999999</v>
      </c>
      <c r="AE21" s="1">
        <v>108.17359999999999</v>
      </c>
      <c r="AF21" s="1">
        <v>81.234799999999993</v>
      </c>
      <c r="AG21" s="1">
        <v>0.71480000000000243</v>
      </c>
      <c r="AH21" s="1">
        <v>22.553999999999998</v>
      </c>
      <c r="AI21" s="1">
        <v>118.13760000000001</v>
      </c>
      <c r="AJ21" s="1" t="s">
        <v>53</v>
      </c>
      <c r="AK21" s="1">
        <f t="shared" si="11"/>
        <v>953</v>
      </c>
      <c r="AL21" s="1">
        <f t="shared" si="12"/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 x14ac:dyDescent="0.25">
      <c r="A22" s="1" t="s">
        <v>59</v>
      </c>
      <c r="B22" s="1" t="s">
        <v>37</v>
      </c>
      <c r="C22" s="1">
        <v>248.54</v>
      </c>
      <c r="D22" s="1">
        <v>585.13</v>
      </c>
      <c r="E22" s="1">
        <v>460.392</v>
      </c>
      <c r="F22" s="1">
        <v>347.79199999999997</v>
      </c>
      <c r="G22" s="6"/>
      <c r="H22" s="1">
        <f>IFERROR(VLOOKUP(A22,[1]TDSheet!$A:$B,2,0),0)</f>
        <v>152.41</v>
      </c>
      <c r="I22" s="1">
        <f t="shared" si="3"/>
        <v>195.38199999999998</v>
      </c>
      <c r="J22" s="11">
        <v>1</v>
      </c>
      <c r="K22" s="1">
        <v>60</v>
      </c>
      <c r="L22" s="1" t="s">
        <v>38</v>
      </c>
      <c r="M22" s="1">
        <v>651.08000000000004</v>
      </c>
      <c r="N22" s="1">
        <f t="shared" si="4"/>
        <v>-190.68800000000005</v>
      </c>
      <c r="O22" s="1">
        <f t="shared" si="6"/>
        <v>154.31200000000001</v>
      </c>
      <c r="P22" s="1">
        <v>306.08</v>
      </c>
      <c r="Q22" s="1"/>
      <c r="R22" s="1">
        <f t="shared" si="5"/>
        <v>30.862400000000001</v>
      </c>
      <c r="S22" s="5">
        <f>13*R22-I22</f>
        <v>205.82920000000004</v>
      </c>
      <c r="T22" s="5">
        <f t="shared" si="21"/>
        <v>205.82920000000004</v>
      </c>
      <c r="U22" s="5">
        <f t="shared" si="22"/>
        <v>205.82920000000004</v>
      </c>
      <c r="V22" s="5"/>
      <c r="W22" s="5"/>
      <c r="X22" s="1"/>
      <c r="Y22" s="1">
        <f t="shared" si="23"/>
        <v>13</v>
      </c>
      <c r="Z22" s="1">
        <f t="shared" si="10"/>
        <v>6.3307455026180719</v>
      </c>
      <c r="AA22" s="1">
        <v>22.690799999999999</v>
      </c>
      <c r="AB22" s="1">
        <v>21.807400000000001</v>
      </c>
      <c r="AC22" s="1">
        <v>38.470199999999998</v>
      </c>
      <c r="AD22" s="1">
        <v>34.96</v>
      </c>
      <c r="AE22" s="1">
        <v>30.247599999999998</v>
      </c>
      <c r="AF22" s="1">
        <v>40.087200000000003</v>
      </c>
      <c r="AG22" s="1">
        <v>41.449599999999997</v>
      </c>
      <c r="AH22" s="1">
        <v>37.060400000000001</v>
      </c>
      <c r="AI22" s="1">
        <v>31.976600000000001</v>
      </c>
      <c r="AJ22" s="1" t="s">
        <v>48</v>
      </c>
      <c r="AK22" s="1">
        <f t="shared" si="11"/>
        <v>206</v>
      </c>
      <c r="AL22" s="1">
        <f t="shared" si="12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x14ac:dyDescent="0.25">
      <c r="A23" s="1" t="s">
        <v>60</v>
      </c>
      <c r="B23" s="1" t="s">
        <v>37</v>
      </c>
      <c r="C23" s="1">
        <v>216.477</v>
      </c>
      <c r="D23" s="1">
        <v>305.18200000000002</v>
      </c>
      <c r="E23" s="1">
        <v>413.55399999999997</v>
      </c>
      <c r="F23" s="1">
        <v>84.314999999999998</v>
      </c>
      <c r="G23" s="6"/>
      <c r="H23" s="1">
        <f>IFERROR(VLOOKUP(A23,[1]TDSheet!$A:$B,2,0),0)</f>
        <v>0</v>
      </c>
      <c r="I23" s="1">
        <f t="shared" si="3"/>
        <v>84.314999999999998</v>
      </c>
      <c r="J23" s="11">
        <v>1</v>
      </c>
      <c r="K23" s="1">
        <v>60</v>
      </c>
      <c r="L23" s="1" t="s">
        <v>38</v>
      </c>
      <c r="M23" s="1">
        <v>670.46199999999999</v>
      </c>
      <c r="N23" s="1">
        <f t="shared" si="4"/>
        <v>-256.90800000000002</v>
      </c>
      <c r="O23" s="1">
        <f t="shared" si="6"/>
        <v>108.37199999999996</v>
      </c>
      <c r="P23" s="1">
        <v>305.18200000000002</v>
      </c>
      <c r="Q23" s="1"/>
      <c r="R23" s="1">
        <f t="shared" si="5"/>
        <v>21.674399999999991</v>
      </c>
      <c r="S23" s="5">
        <f>11*R23-I23</f>
        <v>154.10339999999991</v>
      </c>
      <c r="T23" s="5">
        <f t="shared" si="21"/>
        <v>154.10339999999991</v>
      </c>
      <c r="U23" s="5">
        <f t="shared" si="22"/>
        <v>154.10339999999991</v>
      </c>
      <c r="V23" s="5"/>
      <c r="W23" s="5"/>
      <c r="X23" s="1"/>
      <c r="Y23" s="1">
        <f t="shared" si="23"/>
        <v>11</v>
      </c>
      <c r="Z23" s="1">
        <f t="shared" si="10"/>
        <v>3.8900730816077966</v>
      </c>
      <c r="AA23" s="1">
        <v>16.1828</v>
      </c>
      <c r="AB23" s="1">
        <v>13.7104</v>
      </c>
      <c r="AC23" s="1">
        <v>24.117599999999999</v>
      </c>
      <c r="AD23" s="1">
        <v>27.111000000000001</v>
      </c>
      <c r="AE23" s="1">
        <v>20.927600000000002</v>
      </c>
      <c r="AF23" s="1">
        <v>24.977799999999998</v>
      </c>
      <c r="AG23" s="1">
        <v>23.228400000000001</v>
      </c>
      <c r="AH23" s="1">
        <v>21.293399999999998</v>
      </c>
      <c r="AI23" s="1">
        <v>10.205</v>
      </c>
      <c r="AJ23" s="1"/>
      <c r="AK23" s="1">
        <f t="shared" si="11"/>
        <v>154</v>
      </c>
      <c r="AL23" s="1">
        <f t="shared" si="12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 x14ac:dyDescent="0.25">
      <c r="A24" s="1" t="s">
        <v>61</v>
      </c>
      <c r="B24" s="1" t="s">
        <v>37</v>
      </c>
      <c r="C24" s="1">
        <v>549.15499999999997</v>
      </c>
      <c r="D24" s="1">
        <v>707.91800000000001</v>
      </c>
      <c r="E24" s="1">
        <v>655.79399999999998</v>
      </c>
      <c r="F24" s="1">
        <v>548.72400000000005</v>
      </c>
      <c r="G24" s="6"/>
      <c r="H24" s="1">
        <f>IFERROR(VLOOKUP(A24,[1]TDSheet!$A:$B,2,0),0)</f>
        <v>200.91300000000001</v>
      </c>
      <c r="I24" s="1">
        <f t="shared" si="3"/>
        <v>347.81100000000004</v>
      </c>
      <c r="J24" s="11">
        <v>1</v>
      </c>
      <c r="K24" s="1">
        <v>60</v>
      </c>
      <c r="L24" s="1" t="s">
        <v>38</v>
      </c>
      <c r="M24" s="1">
        <v>1003.227</v>
      </c>
      <c r="N24" s="1">
        <f t="shared" si="4"/>
        <v>-347.43299999999999</v>
      </c>
      <c r="O24" s="1">
        <f t="shared" si="6"/>
        <v>354.41199999999998</v>
      </c>
      <c r="P24" s="1">
        <v>301.38200000000001</v>
      </c>
      <c r="Q24" s="1"/>
      <c r="R24" s="1">
        <f t="shared" si="5"/>
        <v>70.88239999999999</v>
      </c>
      <c r="S24" s="5">
        <f>12*R24-I24</f>
        <v>502.77779999999984</v>
      </c>
      <c r="T24" s="5">
        <v>0</v>
      </c>
      <c r="U24" s="5">
        <f t="shared" si="22"/>
        <v>0</v>
      </c>
      <c r="V24" s="5"/>
      <c r="W24" s="26">
        <v>0</v>
      </c>
      <c r="X24" s="23" t="s">
        <v>142</v>
      </c>
      <c r="Y24" s="1">
        <f t="shared" si="23"/>
        <v>4.9068739207476053</v>
      </c>
      <c r="Z24" s="1">
        <f t="shared" si="10"/>
        <v>4.9068739207476053</v>
      </c>
      <c r="AA24" s="1">
        <v>54.431600000000003</v>
      </c>
      <c r="AB24" s="1">
        <v>56.034999999999997</v>
      </c>
      <c r="AC24" s="1">
        <v>71.347799999999992</v>
      </c>
      <c r="AD24" s="1">
        <v>77.140599999999992</v>
      </c>
      <c r="AE24" s="1">
        <v>60.963999999999999</v>
      </c>
      <c r="AF24" s="1">
        <v>54.832399999999993</v>
      </c>
      <c r="AG24" s="1">
        <v>53.650399999999998</v>
      </c>
      <c r="AH24" s="1">
        <v>54.840999999999987</v>
      </c>
      <c r="AI24" s="1">
        <v>66.423000000000002</v>
      </c>
      <c r="AJ24" s="1" t="s">
        <v>146</v>
      </c>
      <c r="AK24" s="1">
        <f t="shared" si="11"/>
        <v>0</v>
      </c>
      <c r="AL24" s="1">
        <f t="shared" si="12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 x14ac:dyDescent="0.25">
      <c r="A25" s="1" t="s">
        <v>62</v>
      </c>
      <c r="B25" s="1" t="s">
        <v>37</v>
      </c>
      <c r="C25" s="1">
        <v>151.428</v>
      </c>
      <c r="D25" s="1">
        <v>417.61200000000002</v>
      </c>
      <c r="E25" s="1">
        <v>263.04199999999997</v>
      </c>
      <c r="F25" s="1">
        <v>276.01499999999999</v>
      </c>
      <c r="G25" s="6"/>
      <c r="H25" s="1">
        <f>IFERROR(VLOOKUP(A25,[1]TDSheet!$A:$B,2,0),0)</f>
        <v>154.49199999999999</v>
      </c>
      <c r="I25" s="1">
        <f t="shared" si="3"/>
        <v>121.523</v>
      </c>
      <c r="J25" s="11">
        <v>1</v>
      </c>
      <c r="K25" s="1">
        <v>30</v>
      </c>
      <c r="L25" s="1" t="s">
        <v>38</v>
      </c>
      <c r="M25" s="1">
        <v>417.21300000000002</v>
      </c>
      <c r="N25" s="1">
        <f t="shared" si="4"/>
        <v>-154.17100000000005</v>
      </c>
      <c r="O25" s="1">
        <f t="shared" si="6"/>
        <v>65.322999999999979</v>
      </c>
      <c r="P25" s="1">
        <v>197.71899999999999</v>
      </c>
      <c r="Q25" s="1"/>
      <c r="R25" s="1">
        <f t="shared" si="5"/>
        <v>13.064599999999995</v>
      </c>
      <c r="S25" s="5">
        <f>10*R25-I25</f>
        <v>9.122999999999962</v>
      </c>
      <c r="T25" s="5">
        <f t="shared" si="21"/>
        <v>9.122999999999962</v>
      </c>
      <c r="U25" s="5">
        <f t="shared" si="22"/>
        <v>9.122999999999962</v>
      </c>
      <c r="V25" s="5"/>
      <c r="W25" s="5"/>
      <c r="X25" s="1"/>
      <c r="Y25" s="1">
        <f t="shared" si="23"/>
        <v>10</v>
      </c>
      <c r="Z25" s="1">
        <f t="shared" si="10"/>
        <v>9.3017007792048769</v>
      </c>
      <c r="AA25" s="1">
        <v>19.241399999999999</v>
      </c>
      <c r="AB25" s="1">
        <v>15.6792</v>
      </c>
      <c r="AC25" s="1">
        <v>5.5602</v>
      </c>
      <c r="AD25" s="1">
        <v>10.492800000000001</v>
      </c>
      <c r="AE25" s="1">
        <v>24.92039999999999</v>
      </c>
      <c r="AF25" s="1">
        <v>24.194600000000001</v>
      </c>
      <c r="AG25" s="1">
        <v>20.610199999999999</v>
      </c>
      <c r="AH25" s="1">
        <v>25.173200000000001</v>
      </c>
      <c r="AI25" s="1">
        <v>24.504999999999999</v>
      </c>
      <c r="AJ25" s="1"/>
      <c r="AK25" s="1">
        <f t="shared" si="11"/>
        <v>9</v>
      </c>
      <c r="AL25" s="1">
        <f t="shared" si="12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 x14ac:dyDescent="0.25">
      <c r="A26" s="1" t="s">
        <v>63</v>
      </c>
      <c r="B26" s="1" t="s">
        <v>37</v>
      </c>
      <c r="C26" s="1">
        <v>219.86199999999999</v>
      </c>
      <c r="D26" s="1">
        <v>1169.231</v>
      </c>
      <c r="E26" s="1">
        <v>822.72799999999995</v>
      </c>
      <c r="F26" s="1">
        <v>1224.925</v>
      </c>
      <c r="G26" s="6"/>
      <c r="H26" s="1">
        <f>IFERROR(VLOOKUP(A26,[1]TDSheet!$A:$B,2,0),0)</f>
        <v>0</v>
      </c>
      <c r="I26" s="1">
        <f t="shared" si="3"/>
        <v>1224.925</v>
      </c>
      <c r="J26" s="11">
        <v>1</v>
      </c>
      <c r="K26" s="1">
        <v>30</v>
      </c>
      <c r="L26" s="1" t="s">
        <v>38</v>
      </c>
      <c r="M26" s="1">
        <v>1218.299</v>
      </c>
      <c r="N26" s="1">
        <f t="shared" si="4"/>
        <v>-395.57100000000003</v>
      </c>
      <c r="O26" s="1">
        <f t="shared" si="6"/>
        <v>114.34100000000001</v>
      </c>
      <c r="P26" s="1">
        <v>708.38699999999994</v>
      </c>
      <c r="Q26" s="1"/>
      <c r="R26" s="1">
        <f t="shared" si="5"/>
        <v>22.868200000000002</v>
      </c>
      <c r="S26" s="5"/>
      <c r="T26" s="5">
        <f t="shared" si="21"/>
        <v>0</v>
      </c>
      <c r="U26" s="5">
        <f t="shared" si="22"/>
        <v>0</v>
      </c>
      <c r="V26" s="5"/>
      <c r="W26" s="5"/>
      <c r="X26" s="1"/>
      <c r="Y26" s="1">
        <f t="shared" si="23"/>
        <v>53.564556895601747</v>
      </c>
      <c r="Z26" s="1">
        <f t="shared" si="10"/>
        <v>53.564556895601747</v>
      </c>
      <c r="AA26" s="1">
        <v>36.694200000000002</v>
      </c>
      <c r="AB26" s="1">
        <v>37.257399999999997</v>
      </c>
      <c r="AC26" s="1">
        <v>36.936799999999998</v>
      </c>
      <c r="AD26" s="1">
        <v>38.168599999999998</v>
      </c>
      <c r="AE26" s="1">
        <v>33.193600000000004</v>
      </c>
      <c r="AF26" s="1">
        <v>37.823799999999999</v>
      </c>
      <c r="AG26" s="1">
        <v>46.156999999999996</v>
      </c>
      <c r="AH26" s="1">
        <v>46.751399999999997</v>
      </c>
      <c r="AI26" s="1">
        <v>38.0642</v>
      </c>
      <c r="AJ26" s="24" t="s">
        <v>121</v>
      </c>
      <c r="AK26" s="1">
        <f t="shared" si="11"/>
        <v>0</v>
      </c>
      <c r="AL26" s="1">
        <f t="shared" si="12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 x14ac:dyDescent="0.25">
      <c r="A27" s="1" t="s">
        <v>64</v>
      </c>
      <c r="B27" s="1" t="s">
        <v>37</v>
      </c>
      <c r="C27" s="1">
        <v>174.72</v>
      </c>
      <c r="D27" s="1">
        <v>266.483</v>
      </c>
      <c r="E27" s="1">
        <v>401.012</v>
      </c>
      <c r="F27" s="1">
        <v>21.84</v>
      </c>
      <c r="G27" s="6"/>
      <c r="H27" s="1">
        <f>IFERROR(VLOOKUP(A27,[1]TDSheet!$A:$B,2,0),0)</f>
        <v>0</v>
      </c>
      <c r="I27" s="1">
        <f t="shared" si="3"/>
        <v>21.84</v>
      </c>
      <c r="J27" s="11">
        <v>1</v>
      </c>
      <c r="K27" s="1">
        <v>30</v>
      </c>
      <c r="L27" s="1" t="s">
        <v>38</v>
      </c>
      <c r="M27" s="1">
        <v>398.90499999999997</v>
      </c>
      <c r="N27" s="1">
        <f t="shared" si="4"/>
        <v>2.1070000000000277</v>
      </c>
      <c r="O27" s="1">
        <f t="shared" si="6"/>
        <v>245.857</v>
      </c>
      <c r="P27" s="1">
        <v>155.155</v>
      </c>
      <c r="Q27" s="1"/>
      <c r="R27" s="1">
        <f t="shared" si="5"/>
        <v>49.171399999999998</v>
      </c>
      <c r="S27" s="5">
        <f>5*R27-I27</f>
        <v>224.017</v>
      </c>
      <c r="T27" s="5">
        <f t="shared" si="21"/>
        <v>224.017</v>
      </c>
      <c r="U27" s="5">
        <f t="shared" si="22"/>
        <v>224.017</v>
      </c>
      <c r="V27" s="5"/>
      <c r="W27" s="5"/>
      <c r="X27" s="1"/>
      <c r="Y27" s="1">
        <f t="shared" si="23"/>
        <v>5</v>
      </c>
      <c r="Z27" s="1">
        <f t="shared" si="10"/>
        <v>0.44416062995969202</v>
      </c>
      <c r="AA27" s="1">
        <v>2.6692</v>
      </c>
      <c r="AB27" s="1">
        <v>2.114800000000002</v>
      </c>
      <c r="AC27" s="1">
        <v>28.5352</v>
      </c>
      <c r="AD27" s="1">
        <v>25.860399999999998</v>
      </c>
      <c r="AE27" s="1">
        <v>7.1151999999999997</v>
      </c>
      <c r="AF27" s="1">
        <v>6.9074</v>
      </c>
      <c r="AG27" s="1">
        <v>9.4819999999999993</v>
      </c>
      <c r="AH27" s="1">
        <v>18.206800000000001</v>
      </c>
      <c r="AI27" s="1">
        <v>18.252800000000001</v>
      </c>
      <c r="AJ27" s="1"/>
      <c r="AK27" s="1">
        <f t="shared" si="11"/>
        <v>224</v>
      </c>
      <c r="AL27" s="1">
        <f t="shared" si="12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 x14ac:dyDescent="0.25">
      <c r="A28" s="19" t="s">
        <v>65</v>
      </c>
      <c r="B28" s="19" t="s">
        <v>37</v>
      </c>
      <c r="C28" s="19"/>
      <c r="D28" s="19"/>
      <c r="E28" s="19"/>
      <c r="F28" s="19"/>
      <c r="G28" s="20"/>
      <c r="H28" s="19">
        <f>IFERROR(VLOOKUP(A28,[1]TDSheet!$A:$B,2,0),0)</f>
        <v>0</v>
      </c>
      <c r="I28" s="19">
        <f t="shared" si="3"/>
        <v>0</v>
      </c>
      <c r="J28" s="21">
        <v>0</v>
      </c>
      <c r="K28" s="19">
        <v>45</v>
      </c>
      <c r="L28" s="19" t="s">
        <v>38</v>
      </c>
      <c r="M28" s="19"/>
      <c r="N28" s="19">
        <f t="shared" si="4"/>
        <v>0</v>
      </c>
      <c r="O28" s="19">
        <f t="shared" si="6"/>
        <v>0</v>
      </c>
      <c r="P28" s="19"/>
      <c r="Q28" s="19"/>
      <c r="R28" s="19">
        <f t="shared" si="5"/>
        <v>0</v>
      </c>
      <c r="S28" s="22"/>
      <c r="T28" s="22"/>
      <c r="U28" s="22"/>
      <c r="V28" s="22"/>
      <c r="W28" s="22"/>
      <c r="X28" s="19"/>
      <c r="Y28" s="19" t="e">
        <f t="shared" si="13"/>
        <v>#DIV/0!</v>
      </c>
      <c r="Z28" s="19" t="e">
        <f t="shared" si="10"/>
        <v>#DIV/0!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 t="s">
        <v>43</v>
      </c>
      <c r="AK28" s="19">
        <f t="shared" si="11"/>
        <v>0</v>
      </c>
      <c r="AL28" s="19">
        <f t="shared" si="12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 x14ac:dyDescent="0.25">
      <c r="A29" s="1" t="s">
        <v>66</v>
      </c>
      <c r="B29" s="1" t="s">
        <v>37</v>
      </c>
      <c r="C29" s="1">
        <v>654.14300000000003</v>
      </c>
      <c r="D29" s="1">
        <v>404.495</v>
      </c>
      <c r="E29" s="1">
        <v>497.012</v>
      </c>
      <c r="F29" s="1">
        <v>475.65100000000001</v>
      </c>
      <c r="G29" s="6"/>
      <c r="H29" s="1">
        <f>IFERROR(VLOOKUP(A29,[1]TDSheet!$A:$B,2,0),0)</f>
        <v>0</v>
      </c>
      <c r="I29" s="1">
        <f t="shared" si="3"/>
        <v>475.65100000000001</v>
      </c>
      <c r="J29" s="11">
        <v>1</v>
      </c>
      <c r="K29" s="1">
        <v>40</v>
      </c>
      <c r="L29" s="1" t="s">
        <v>38</v>
      </c>
      <c r="M29" s="1">
        <v>463</v>
      </c>
      <c r="N29" s="1">
        <f t="shared" si="4"/>
        <v>34.012</v>
      </c>
      <c r="O29" s="1">
        <f t="shared" si="6"/>
        <v>497.012</v>
      </c>
      <c r="P29" s="1"/>
      <c r="Q29" s="1"/>
      <c r="R29" s="1">
        <f t="shared" si="5"/>
        <v>99.4024</v>
      </c>
      <c r="S29" s="5">
        <f>10*R29-I29</f>
        <v>518.37300000000005</v>
      </c>
      <c r="T29" s="5">
        <f t="shared" ref="T29:T33" si="24">S29</f>
        <v>518.37300000000005</v>
      </c>
      <c r="U29" s="5">
        <f t="shared" ref="U29:U33" si="25">T29-V29</f>
        <v>518.37300000000005</v>
      </c>
      <c r="V29" s="5"/>
      <c r="W29" s="5"/>
      <c r="X29" s="1"/>
      <c r="Y29" s="1">
        <f t="shared" ref="Y29:Y33" si="26">(I29+T29)/R29</f>
        <v>10.000000000000002</v>
      </c>
      <c r="Z29" s="1">
        <f t="shared" si="10"/>
        <v>4.7851057922142726</v>
      </c>
      <c r="AA29" s="1">
        <v>101.9868</v>
      </c>
      <c r="AB29" s="1">
        <v>103.929</v>
      </c>
      <c r="AC29" s="1">
        <v>117.8312</v>
      </c>
      <c r="AD29" s="1">
        <v>99.272400000000005</v>
      </c>
      <c r="AE29" s="1">
        <v>69.011400000000009</v>
      </c>
      <c r="AF29" s="1">
        <v>92.596199999999996</v>
      </c>
      <c r="AG29" s="1">
        <v>112.34480000000001</v>
      </c>
      <c r="AH29" s="1">
        <v>114.9288</v>
      </c>
      <c r="AI29" s="1">
        <v>99.653800000000004</v>
      </c>
      <c r="AJ29" s="1" t="s">
        <v>53</v>
      </c>
      <c r="AK29" s="1">
        <f t="shared" si="11"/>
        <v>518</v>
      </c>
      <c r="AL29" s="1">
        <f t="shared" si="12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x14ac:dyDescent="0.25">
      <c r="A30" s="1" t="s">
        <v>67</v>
      </c>
      <c r="B30" s="1" t="s">
        <v>37</v>
      </c>
      <c r="C30" s="1">
        <v>246.465</v>
      </c>
      <c r="D30" s="1">
        <v>209.751</v>
      </c>
      <c r="E30" s="1">
        <v>332.154</v>
      </c>
      <c r="F30" s="1">
        <v>106.089</v>
      </c>
      <c r="G30" s="6"/>
      <c r="H30" s="1">
        <f>IFERROR(VLOOKUP(A30,[1]TDSheet!$A:$B,2,0),0)</f>
        <v>0</v>
      </c>
      <c r="I30" s="1">
        <f t="shared" si="3"/>
        <v>106.089</v>
      </c>
      <c r="J30" s="11">
        <v>1</v>
      </c>
      <c r="K30" s="1">
        <v>40</v>
      </c>
      <c r="L30" s="1" t="s">
        <v>38</v>
      </c>
      <c r="M30" s="1">
        <v>324.851</v>
      </c>
      <c r="N30" s="1">
        <f t="shared" si="4"/>
        <v>7.3029999999999973</v>
      </c>
      <c r="O30" s="1">
        <f t="shared" si="6"/>
        <v>122.40299999999999</v>
      </c>
      <c r="P30" s="1">
        <v>209.751</v>
      </c>
      <c r="Q30" s="1"/>
      <c r="R30" s="1">
        <f t="shared" si="5"/>
        <v>24.480599999999999</v>
      </c>
      <c r="S30" s="5">
        <f>9*R30-I30</f>
        <v>114.2364</v>
      </c>
      <c r="T30" s="5">
        <f t="shared" si="24"/>
        <v>114.2364</v>
      </c>
      <c r="U30" s="5">
        <f t="shared" si="25"/>
        <v>114.2364</v>
      </c>
      <c r="V30" s="5"/>
      <c r="W30" s="5"/>
      <c r="X30" s="1"/>
      <c r="Y30" s="1">
        <f t="shared" si="26"/>
        <v>9</v>
      </c>
      <c r="Z30" s="1">
        <f t="shared" si="10"/>
        <v>4.3335947648341957</v>
      </c>
      <c r="AA30" s="1">
        <v>17.940200000000001</v>
      </c>
      <c r="AB30" s="1">
        <v>17.810199999999998</v>
      </c>
      <c r="AC30" s="1">
        <v>23.9346</v>
      </c>
      <c r="AD30" s="1">
        <v>30.3414</v>
      </c>
      <c r="AE30" s="1">
        <v>28.134599999999999</v>
      </c>
      <c r="AF30" s="1">
        <v>23.4314</v>
      </c>
      <c r="AG30" s="1">
        <v>26.020399999999999</v>
      </c>
      <c r="AH30" s="1">
        <v>27.437200000000001</v>
      </c>
      <c r="AI30" s="1">
        <v>34.852400000000003</v>
      </c>
      <c r="AJ30" s="1"/>
      <c r="AK30" s="1">
        <f t="shared" si="11"/>
        <v>114</v>
      </c>
      <c r="AL30" s="1">
        <f t="shared" si="12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 x14ac:dyDescent="0.25">
      <c r="A31" s="1" t="s">
        <v>68</v>
      </c>
      <c r="B31" s="1" t="s">
        <v>37</v>
      </c>
      <c r="C31" s="1">
        <v>63.555</v>
      </c>
      <c r="D31" s="1">
        <v>104.548</v>
      </c>
      <c r="E31" s="1">
        <v>34.027999999999999</v>
      </c>
      <c r="F31" s="1">
        <v>119.729</v>
      </c>
      <c r="G31" s="6"/>
      <c r="H31" s="1">
        <f>IFERROR(VLOOKUP(A31,[1]TDSheet!$A:$B,2,0),0)</f>
        <v>0</v>
      </c>
      <c r="I31" s="1">
        <f t="shared" si="3"/>
        <v>119.729</v>
      </c>
      <c r="J31" s="11">
        <v>1</v>
      </c>
      <c r="K31" s="1">
        <v>30</v>
      </c>
      <c r="L31" s="1" t="s">
        <v>38</v>
      </c>
      <c r="M31" s="1">
        <v>34.799999999999997</v>
      </c>
      <c r="N31" s="1">
        <f t="shared" si="4"/>
        <v>-0.77199999999999847</v>
      </c>
      <c r="O31" s="1">
        <f t="shared" si="6"/>
        <v>34.027999999999999</v>
      </c>
      <c r="P31" s="1"/>
      <c r="Q31" s="1"/>
      <c r="R31" s="1">
        <f t="shared" si="5"/>
        <v>6.8056000000000001</v>
      </c>
      <c r="S31" s="5"/>
      <c r="T31" s="5">
        <f t="shared" si="24"/>
        <v>0</v>
      </c>
      <c r="U31" s="5">
        <f t="shared" si="25"/>
        <v>0</v>
      </c>
      <c r="V31" s="5"/>
      <c r="W31" s="5"/>
      <c r="X31" s="1"/>
      <c r="Y31" s="1">
        <f t="shared" si="26"/>
        <v>17.592717761843186</v>
      </c>
      <c r="Z31" s="1">
        <f t="shared" si="10"/>
        <v>17.592717761843186</v>
      </c>
      <c r="AA31" s="1">
        <v>13.164199999999999</v>
      </c>
      <c r="AB31" s="1">
        <v>12.252599999999999</v>
      </c>
      <c r="AC31" s="1">
        <v>9.6037999999999997</v>
      </c>
      <c r="AD31" s="1">
        <v>10.956200000000001</v>
      </c>
      <c r="AE31" s="1">
        <v>11.9514</v>
      </c>
      <c r="AF31" s="1">
        <v>11.624599999999999</v>
      </c>
      <c r="AG31" s="1">
        <v>9.2701999999999991</v>
      </c>
      <c r="AH31" s="1">
        <v>9.6472000000000016</v>
      </c>
      <c r="AI31" s="1">
        <v>9.8046000000000006</v>
      </c>
      <c r="AJ31" s="24" t="s">
        <v>121</v>
      </c>
      <c r="AK31" s="1">
        <f t="shared" si="11"/>
        <v>0</v>
      </c>
      <c r="AL31" s="1">
        <f t="shared" si="12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x14ac:dyDescent="0.25">
      <c r="A32" s="1" t="s">
        <v>69</v>
      </c>
      <c r="B32" s="1" t="s">
        <v>37</v>
      </c>
      <c r="C32" s="1">
        <v>168.86699999999999</v>
      </c>
      <c r="D32" s="1">
        <v>168.51</v>
      </c>
      <c r="E32" s="1">
        <v>190.434</v>
      </c>
      <c r="F32" s="1">
        <v>106.717</v>
      </c>
      <c r="G32" s="6"/>
      <c r="H32" s="1">
        <f>IFERROR(VLOOKUP(A32,[1]TDSheet!$A:$B,2,0),0)</f>
        <v>0</v>
      </c>
      <c r="I32" s="1">
        <f t="shared" si="3"/>
        <v>106.717</v>
      </c>
      <c r="J32" s="11">
        <v>1</v>
      </c>
      <c r="K32" s="1">
        <v>50</v>
      </c>
      <c r="L32" s="1" t="s">
        <v>38</v>
      </c>
      <c r="M32" s="1">
        <v>209.3</v>
      </c>
      <c r="N32" s="1">
        <f t="shared" si="4"/>
        <v>-18.866000000000014</v>
      </c>
      <c r="O32" s="1">
        <f t="shared" si="6"/>
        <v>190.434</v>
      </c>
      <c r="P32" s="1"/>
      <c r="Q32" s="1"/>
      <c r="R32" s="1">
        <f t="shared" si="5"/>
        <v>38.086799999999997</v>
      </c>
      <c r="S32" s="5">
        <f t="shared" ref="S32:S33" si="27">13*R32-I32</f>
        <v>388.41139999999996</v>
      </c>
      <c r="T32" s="5">
        <f t="shared" si="24"/>
        <v>388.41139999999996</v>
      </c>
      <c r="U32" s="5">
        <f t="shared" si="25"/>
        <v>388.41139999999996</v>
      </c>
      <c r="V32" s="5"/>
      <c r="W32" s="5"/>
      <c r="X32" s="1"/>
      <c r="Y32" s="1">
        <f t="shared" si="26"/>
        <v>13</v>
      </c>
      <c r="Z32" s="1">
        <f t="shared" si="10"/>
        <v>2.8019418801264484</v>
      </c>
      <c r="AA32" s="1">
        <v>24.460599999999999</v>
      </c>
      <c r="AB32" s="1">
        <v>18.726400000000002</v>
      </c>
      <c r="AC32" s="1">
        <v>22.2746</v>
      </c>
      <c r="AD32" s="1">
        <v>25.287400000000002</v>
      </c>
      <c r="AE32" s="1">
        <v>23.603400000000001</v>
      </c>
      <c r="AF32" s="1">
        <v>22.157399999999999</v>
      </c>
      <c r="AG32" s="1">
        <v>21.1098</v>
      </c>
      <c r="AH32" s="1">
        <v>22.534400000000002</v>
      </c>
      <c r="AI32" s="1">
        <v>30.170400000000001</v>
      </c>
      <c r="AJ32" s="1"/>
      <c r="AK32" s="1">
        <f t="shared" si="11"/>
        <v>388</v>
      </c>
      <c r="AL32" s="1">
        <f t="shared" si="12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x14ac:dyDescent="0.25">
      <c r="A33" s="1" t="s">
        <v>70</v>
      </c>
      <c r="B33" s="1" t="s">
        <v>37</v>
      </c>
      <c r="C33" s="1">
        <v>99.644000000000005</v>
      </c>
      <c r="D33" s="1">
        <v>161.40100000000001</v>
      </c>
      <c r="E33" s="1">
        <v>181.44900000000001</v>
      </c>
      <c r="F33" s="1">
        <v>53.058</v>
      </c>
      <c r="G33" s="6"/>
      <c r="H33" s="1">
        <f>IFERROR(VLOOKUP(A33,[1]TDSheet!$A:$B,2,0),0)</f>
        <v>0</v>
      </c>
      <c r="I33" s="1">
        <f t="shared" si="3"/>
        <v>53.058</v>
      </c>
      <c r="J33" s="11">
        <v>1</v>
      </c>
      <c r="K33" s="1">
        <v>50</v>
      </c>
      <c r="L33" s="1" t="s">
        <v>38</v>
      </c>
      <c r="M33" s="1">
        <v>177.4</v>
      </c>
      <c r="N33" s="1">
        <f t="shared" si="4"/>
        <v>4.0490000000000066</v>
      </c>
      <c r="O33" s="1">
        <f t="shared" si="6"/>
        <v>169.86</v>
      </c>
      <c r="P33" s="1">
        <v>11.589</v>
      </c>
      <c r="Q33" s="1"/>
      <c r="R33" s="1">
        <f t="shared" si="5"/>
        <v>33.972000000000001</v>
      </c>
      <c r="S33" s="5">
        <f t="shared" si="27"/>
        <v>388.57800000000003</v>
      </c>
      <c r="T33" s="5">
        <f t="shared" si="24"/>
        <v>388.57800000000003</v>
      </c>
      <c r="U33" s="5">
        <f t="shared" si="25"/>
        <v>388.57800000000003</v>
      </c>
      <c r="V33" s="5"/>
      <c r="W33" s="5"/>
      <c r="X33" s="1"/>
      <c r="Y33" s="1">
        <f t="shared" si="26"/>
        <v>13</v>
      </c>
      <c r="Z33" s="1">
        <f t="shared" si="10"/>
        <v>1.5618156128576475</v>
      </c>
      <c r="AA33" s="1">
        <v>17.825800000000001</v>
      </c>
      <c r="AB33" s="1">
        <v>17.1036</v>
      </c>
      <c r="AC33" s="1">
        <v>20.117799999999999</v>
      </c>
      <c r="AD33" s="1">
        <v>19.429200000000002</v>
      </c>
      <c r="AE33" s="1">
        <v>7.5042</v>
      </c>
      <c r="AF33" s="1">
        <v>8.3887999999999998</v>
      </c>
      <c r="AG33" s="1">
        <v>23.518599999999999</v>
      </c>
      <c r="AH33" s="1">
        <v>24.4084</v>
      </c>
      <c r="AI33" s="1">
        <v>16.5992</v>
      </c>
      <c r="AJ33" s="1"/>
      <c r="AK33" s="1">
        <f t="shared" si="11"/>
        <v>389</v>
      </c>
      <c r="AL33" s="1">
        <f t="shared" si="12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x14ac:dyDescent="0.25">
      <c r="A34" s="15" t="s">
        <v>71</v>
      </c>
      <c r="B34" s="15" t="s">
        <v>37</v>
      </c>
      <c r="C34" s="15"/>
      <c r="D34" s="15">
        <v>51.883000000000003</v>
      </c>
      <c r="E34" s="15"/>
      <c r="F34" s="15">
        <v>51.883000000000003</v>
      </c>
      <c r="G34" s="16"/>
      <c r="H34" s="15">
        <f>IFERROR(VLOOKUP(A34,[1]TDSheet!$A:$B,2,0),0)</f>
        <v>51.883000000000003</v>
      </c>
      <c r="I34" s="15">
        <f t="shared" si="3"/>
        <v>0</v>
      </c>
      <c r="J34" s="17">
        <v>0</v>
      </c>
      <c r="K34" s="15" t="e">
        <v>#N/A</v>
      </c>
      <c r="L34" s="15" t="s">
        <v>82</v>
      </c>
      <c r="M34" s="15">
        <v>152.071</v>
      </c>
      <c r="N34" s="15">
        <f t="shared" si="4"/>
        <v>-152.071</v>
      </c>
      <c r="O34" s="15">
        <f t="shared" si="6"/>
        <v>0</v>
      </c>
      <c r="P34" s="15"/>
      <c r="Q34" s="15"/>
      <c r="R34" s="15">
        <f t="shared" si="5"/>
        <v>0</v>
      </c>
      <c r="S34" s="18"/>
      <c r="T34" s="18"/>
      <c r="U34" s="18"/>
      <c r="V34" s="18"/>
      <c r="W34" s="18"/>
      <c r="X34" s="15"/>
      <c r="Y34" s="15" t="e">
        <f t="shared" si="13"/>
        <v>#DIV/0!</v>
      </c>
      <c r="Z34" s="15" t="e">
        <f t="shared" si="10"/>
        <v>#DIV/0!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/>
      <c r="AK34" s="15">
        <f t="shared" si="11"/>
        <v>0</v>
      </c>
      <c r="AL34" s="15">
        <f t="shared" si="12"/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 x14ac:dyDescent="0.25">
      <c r="A35" s="1" t="s">
        <v>72</v>
      </c>
      <c r="B35" s="1" t="s">
        <v>42</v>
      </c>
      <c r="C35" s="1">
        <v>389</v>
      </c>
      <c r="D35" s="1">
        <v>636</v>
      </c>
      <c r="E35" s="1">
        <v>718</v>
      </c>
      <c r="F35" s="1">
        <v>651</v>
      </c>
      <c r="G35" s="6"/>
      <c r="H35" s="1">
        <f>IFERROR(VLOOKUP(A35,[1]TDSheet!$A:$B,2,0),0)</f>
        <v>0</v>
      </c>
      <c r="I35" s="1">
        <f t="shared" si="3"/>
        <v>651</v>
      </c>
      <c r="J35" s="11">
        <v>0.4</v>
      </c>
      <c r="K35" s="1">
        <v>45</v>
      </c>
      <c r="L35" s="1" t="s">
        <v>38</v>
      </c>
      <c r="M35" s="1">
        <v>725</v>
      </c>
      <c r="N35" s="1">
        <f t="shared" si="4"/>
        <v>-7</v>
      </c>
      <c r="O35" s="1">
        <f t="shared" si="6"/>
        <v>289</v>
      </c>
      <c r="P35" s="1">
        <v>429</v>
      </c>
      <c r="Q35" s="1"/>
      <c r="R35" s="1">
        <f t="shared" si="5"/>
        <v>57.8</v>
      </c>
      <c r="S35" s="5">
        <f>12*R35-I35</f>
        <v>42.599999999999909</v>
      </c>
      <c r="T35" s="5">
        <f>S35</f>
        <v>42.599999999999909</v>
      </c>
      <c r="U35" s="5">
        <f>T35-V35</f>
        <v>42.599999999999909</v>
      </c>
      <c r="V35" s="5"/>
      <c r="W35" s="5"/>
      <c r="X35" s="1"/>
      <c r="Y35" s="1">
        <f>(I35+T35)/R35</f>
        <v>11.999999999999998</v>
      </c>
      <c r="Z35" s="1">
        <f t="shared" si="10"/>
        <v>11.262975778546714</v>
      </c>
      <c r="AA35" s="1">
        <v>55.4</v>
      </c>
      <c r="AB35" s="1">
        <v>54.2</v>
      </c>
      <c r="AC35" s="1">
        <v>64.2</v>
      </c>
      <c r="AD35" s="1">
        <v>65.2</v>
      </c>
      <c r="AE35" s="1">
        <v>55.8</v>
      </c>
      <c r="AF35" s="1">
        <v>59.6</v>
      </c>
      <c r="AG35" s="1">
        <v>71.400000000000006</v>
      </c>
      <c r="AH35" s="1">
        <v>79.2</v>
      </c>
      <c r="AI35" s="1">
        <v>53.8</v>
      </c>
      <c r="AJ35" s="1"/>
      <c r="AK35" s="1">
        <f t="shared" si="11"/>
        <v>17</v>
      </c>
      <c r="AL35" s="1">
        <f t="shared" si="12"/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x14ac:dyDescent="0.25">
      <c r="A36" s="19" t="s">
        <v>73</v>
      </c>
      <c r="B36" s="19" t="s">
        <v>42</v>
      </c>
      <c r="C36" s="19"/>
      <c r="D36" s="19"/>
      <c r="E36" s="19"/>
      <c r="F36" s="19"/>
      <c r="G36" s="20"/>
      <c r="H36" s="19">
        <f>IFERROR(VLOOKUP(A36,[1]TDSheet!$A:$B,2,0),0)</f>
        <v>0</v>
      </c>
      <c r="I36" s="19">
        <f t="shared" si="3"/>
        <v>0</v>
      </c>
      <c r="J36" s="21">
        <v>0</v>
      </c>
      <c r="K36" s="19">
        <v>50</v>
      </c>
      <c r="L36" s="19" t="s">
        <v>38</v>
      </c>
      <c r="M36" s="19"/>
      <c r="N36" s="19">
        <f t="shared" si="4"/>
        <v>0</v>
      </c>
      <c r="O36" s="19">
        <f t="shared" si="6"/>
        <v>0</v>
      </c>
      <c r="P36" s="19"/>
      <c r="Q36" s="19"/>
      <c r="R36" s="19">
        <f t="shared" si="5"/>
        <v>0</v>
      </c>
      <c r="S36" s="22"/>
      <c r="T36" s="22"/>
      <c r="U36" s="22"/>
      <c r="V36" s="22"/>
      <c r="W36" s="22"/>
      <c r="X36" s="19"/>
      <c r="Y36" s="19" t="e">
        <f t="shared" si="13"/>
        <v>#DIV/0!</v>
      </c>
      <c r="Z36" s="19" t="e">
        <f t="shared" si="10"/>
        <v>#DIV/0!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 t="s">
        <v>43</v>
      </c>
      <c r="AK36" s="19">
        <f t="shared" si="11"/>
        <v>0</v>
      </c>
      <c r="AL36" s="19">
        <f t="shared" si="12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x14ac:dyDescent="0.25">
      <c r="A37" s="1" t="s">
        <v>74</v>
      </c>
      <c r="B37" s="1" t="s">
        <v>42</v>
      </c>
      <c r="C37" s="1">
        <v>292</v>
      </c>
      <c r="D37" s="1">
        <v>635</v>
      </c>
      <c r="E37" s="1">
        <v>517</v>
      </c>
      <c r="F37" s="1">
        <v>570</v>
      </c>
      <c r="G37" s="6"/>
      <c r="H37" s="1">
        <f>IFERROR(VLOOKUP(A37,[1]TDSheet!$A:$B,2,0),0)</f>
        <v>0</v>
      </c>
      <c r="I37" s="1">
        <f t="shared" ref="I37:I68" si="28">F37-G37-H37</f>
        <v>570</v>
      </c>
      <c r="J37" s="11">
        <v>0.4</v>
      </c>
      <c r="K37" s="1">
        <v>45</v>
      </c>
      <c r="L37" s="1" t="s">
        <v>38</v>
      </c>
      <c r="M37" s="1">
        <v>529</v>
      </c>
      <c r="N37" s="1">
        <f t="shared" ref="N37:N68" si="29">E37-M37</f>
        <v>-12</v>
      </c>
      <c r="O37" s="1">
        <f t="shared" si="6"/>
        <v>307</v>
      </c>
      <c r="P37" s="1">
        <v>210</v>
      </c>
      <c r="Q37" s="1"/>
      <c r="R37" s="1">
        <f t="shared" ref="R37:R68" si="30">O37/5</f>
        <v>61.4</v>
      </c>
      <c r="S37" s="5">
        <f>12*R37-I37</f>
        <v>166.79999999999995</v>
      </c>
      <c r="T37" s="5">
        <f>S37</f>
        <v>166.79999999999995</v>
      </c>
      <c r="U37" s="5">
        <f>T37-V37</f>
        <v>166.79999999999995</v>
      </c>
      <c r="V37" s="5"/>
      <c r="W37" s="5"/>
      <c r="X37" s="1"/>
      <c r="Y37" s="1">
        <f>(I37+T37)/R37</f>
        <v>12</v>
      </c>
      <c r="Z37" s="1">
        <f t="shared" si="10"/>
        <v>9.2833876221498368</v>
      </c>
      <c r="AA37" s="1">
        <v>69.599999999999994</v>
      </c>
      <c r="AB37" s="1">
        <v>74.599999999999994</v>
      </c>
      <c r="AC37" s="1">
        <v>65.599999999999994</v>
      </c>
      <c r="AD37" s="1">
        <v>67</v>
      </c>
      <c r="AE37" s="1">
        <v>62.2</v>
      </c>
      <c r="AF37" s="1">
        <v>59</v>
      </c>
      <c r="AG37" s="1">
        <v>73.2</v>
      </c>
      <c r="AH37" s="1">
        <v>82.2</v>
      </c>
      <c r="AI37" s="1">
        <v>56.4</v>
      </c>
      <c r="AJ37" s="1"/>
      <c r="AK37" s="1">
        <f t="shared" si="11"/>
        <v>67</v>
      </c>
      <c r="AL37" s="1">
        <f t="shared" si="12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 x14ac:dyDescent="0.25">
      <c r="A38" s="19" t="s">
        <v>75</v>
      </c>
      <c r="B38" s="19" t="s">
        <v>37</v>
      </c>
      <c r="C38" s="19"/>
      <c r="D38" s="19">
        <v>178.30699999999999</v>
      </c>
      <c r="E38" s="19">
        <v>178.30699999999999</v>
      </c>
      <c r="F38" s="19">
        <v>178.30699999999999</v>
      </c>
      <c r="G38" s="20"/>
      <c r="H38" s="19">
        <f>F38</f>
        <v>178.30699999999999</v>
      </c>
      <c r="I38" s="19">
        <f t="shared" si="28"/>
        <v>0</v>
      </c>
      <c r="J38" s="21">
        <v>0</v>
      </c>
      <c r="K38" s="19">
        <v>45</v>
      </c>
      <c r="L38" s="19" t="s">
        <v>38</v>
      </c>
      <c r="M38" s="19">
        <v>181.30699999999999</v>
      </c>
      <c r="N38" s="19">
        <f t="shared" si="29"/>
        <v>-3</v>
      </c>
      <c r="O38" s="19">
        <f t="shared" si="6"/>
        <v>0</v>
      </c>
      <c r="P38" s="19">
        <v>178.30699999999999</v>
      </c>
      <c r="Q38" s="19"/>
      <c r="R38" s="19">
        <f t="shared" si="30"/>
        <v>0</v>
      </c>
      <c r="S38" s="22"/>
      <c r="T38" s="22"/>
      <c r="U38" s="22"/>
      <c r="V38" s="22"/>
      <c r="W38" s="22"/>
      <c r="X38" s="19"/>
      <c r="Y38" s="19" t="e">
        <f t="shared" si="13"/>
        <v>#DIV/0!</v>
      </c>
      <c r="Z38" s="19" t="e">
        <f t="shared" si="10"/>
        <v>#DIV/0!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 t="s">
        <v>43</v>
      </c>
      <c r="AK38" s="19">
        <f t="shared" si="11"/>
        <v>0</v>
      </c>
      <c r="AL38" s="19">
        <f t="shared" si="12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x14ac:dyDescent="0.25">
      <c r="A39" s="19" t="s">
        <v>76</v>
      </c>
      <c r="B39" s="19" t="s">
        <v>42</v>
      </c>
      <c r="C39" s="19"/>
      <c r="D39" s="19"/>
      <c r="E39" s="19"/>
      <c r="F39" s="19"/>
      <c r="G39" s="20"/>
      <c r="H39" s="19">
        <f>IFERROR(VLOOKUP(A39,[1]TDSheet!$A:$B,2,0),0)</f>
        <v>0</v>
      </c>
      <c r="I39" s="19">
        <f t="shared" si="28"/>
        <v>0</v>
      </c>
      <c r="J39" s="21">
        <v>0</v>
      </c>
      <c r="K39" s="19">
        <v>45</v>
      </c>
      <c r="L39" s="19" t="s">
        <v>38</v>
      </c>
      <c r="M39" s="19"/>
      <c r="N39" s="19">
        <f t="shared" si="29"/>
        <v>0</v>
      </c>
      <c r="O39" s="19">
        <f t="shared" si="6"/>
        <v>0</v>
      </c>
      <c r="P39" s="19"/>
      <c r="Q39" s="19"/>
      <c r="R39" s="19">
        <f t="shared" si="30"/>
        <v>0</v>
      </c>
      <c r="S39" s="22"/>
      <c r="T39" s="22"/>
      <c r="U39" s="22"/>
      <c r="V39" s="22"/>
      <c r="W39" s="22"/>
      <c r="X39" s="19"/>
      <c r="Y39" s="19" t="e">
        <f t="shared" si="13"/>
        <v>#DIV/0!</v>
      </c>
      <c r="Z39" s="19" t="e">
        <f t="shared" si="10"/>
        <v>#DIV/0!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 t="s">
        <v>43</v>
      </c>
      <c r="AK39" s="19">
        <f t="shared" si="11"/>
        <v>0</v>
      </c>
      <c r="AL39" s="19">
        <f t="shared" si="12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spans="1:57" x14ac:dyDescent="0.25">
      <c r="A40" s="19" t="s">
        <v>77</v>
      </c>
      <c r="B40" s="19" t="s">
        <v>42</v>
      </c>
      <c r="C40" s="19"/>
      <c r="D40" s="19"/>
      <c r="E40" s="19"/>
      <c r="F40" s="19"/>
      <c r="G40" s="20"/>
      <c r="H40" s="19">
        <f>IFERROR(VLOOKUP(A40,[1]TDSheet!$A:$B,2,0),0)</f>
        <v>0</v>
      </c>
      <c r="I40" s="19">
        <f t="shared" si="28"/>
        <v>0</v>
      </c>
      <c r="J40" s="21">
        <v>0</v>
      </c>
      <c r="K40" s="19">
        <v>40</v>
      </c>
      <c r="L40" s="19" t="s">
        <v>38</v>
      </c>
      <c r="M40" s="19"/>
      <c r="N40" s="19">
        <f t="shared" si="29"/>
        <v>0</v>
      </c>
      <c r="O40" s="19">
        <f t="shared" si="6"/>
        <v>0</v>
      </c>
      <c r="P40" s="19"/>
      <c r="Q40" s="19"/>
      <c r="R40" s="19">
        <f t="shared" si="30"/>
        <v>0</v>
      </c>
      <c r="S40" s="22"/>
      <c r="T40" s="22"/>
      <c r="U40" s="22"/>
      <c r="V40" s="22"/>
      <c r="W40" s="22"/>
      <c r="X40" s="19"/>
      <c r="Y40" s="19" t="e">
        <f t="shared" si="13"/>
        <v>#DIV/0!</v>
      </c>
      <c r="Z40" s="19" t="e">
        <f t="shared" si="10"/>
        <v>#DIV/0!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 t="s">
        <v>43</v>
      </c>
      <c r="AK40" s="19">
        <f t="shared" si="11"/>
        <v>0</v>
      </c>
      <c r="AL40" s="19">
        <f t="shared" si="12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x14ac:dyDescent="0.25">
      <c r="A41" s="1" t="s">
        <v>78</v>
      </c>
      <c r="B41" s="1" t="s">
        <v>37</v>
      </c>
      <c r="C41" s="1">
        <v>83.602999999999994</v>
      </c>
      <c r="D41" s="1">
        <v>349.43400000000003</v>
      </c>
      <c r="E41" s="1">
        <v>170</v>
      </c>
      <c r="F41" s="1">
        <v>221.50800000000001</v>
      </c>
      <c r="G41" s="6"/>
      <c r="H41" s="1">
        <f>IFERROR(VLOOKUP(A41,[1]TDSheet!$A:$B,2,0),0)</f>
        <v>0</v>
      </c>
      <c r="I41" s="1">
        <f t="shared" si="28"/>
        <v>221.50800000000001</v>
      </c>
      <c r="J41" s="11">
        <v>1</v>
      </c>
      <c r="K41" s="1">
        <v>40</v>
      </c>
      <c r="L41" s="1" t="s">
        <v>38</v>
      </c>
      <c r="M41" s="1">
        <v>239.8</v>
      </c>
      <c r="N41" s="1">
        <f t="shared" si="29"/>
        <v>-69.800000000000011</v>
      </c>
      <c r="O41" s="1">
        <f t="shared" si="6"/>
        <v>164.25800000000001</v>
      </c>
      <c r="P41" s="1">
        <v>5.742</v>
      </c>
      <c r="Q41" s="1"/>
      <c r="R41" s="1">
        <f t="shared" si="30"/>
        <v>32.851600000000005</v>
      </c>
      <c r="S41" s="5">
        <f t="shared" ref="S41" si="31">11*R41-I41</f>
        <v>139.85960000000003</v>
      </c>
      <c r="T41" s="5">
        <f t="shared" ref="T41:T43" si="32">S41</f>
        <v>139.85960000000003</v>
      </c>
      <c r="U41" s="5">
        <f t="shared" ref="U41:U43" si="33">T41-V41</f>
        <v>139.85960000000003</v>
      </c>
      <c r="V41" s="5"/>
      <c r="W41" s="5"/>
      <c r="X41" s="1"/>
      <c r="Y41" s="1">
        <f t="shared" ref="Y41:Y43" si="34">(I41+T41)/R41</f>
        <v>11</v>
      </c>
      <c r="Z41" s="1">
        <f t="shared" si="10"/>
        <v>6.7426852877789809</v>
      </c>
      <c r="AA41" s="1">
        <v>33.706800000000001</v>
      </c>
      <c r="AB41" s="1">
        <v>33.568399999999997</v>
      </c>
      <c r="AC41" s="1">
        <v>24.813600000000001</v>
      </c>
      <c r="AD41" s="1">
        <v>19.652200000000001</v>
      </c>
      <c r="AE41" s="1">
        <v>33.323600000000013</v>
      </c>
      <c r="AF41" s="1">
        <v>38.223399999999998</v>
      </c>
      <c r="AG41" s="1">
        <v>33.338799999999999</v>
      </c>
      <c r="AH41" s="1">
        <v>39.7834</v>
      </c>
      <c r="AI41" s="1">
        <v>31.283200000000001</v>
      </c>
      <c r="AJ41" s="1"/>
      <c r="AK41" s="1">
        <f t="shared" si="11"/>
        <v>140</v>
      </c>
      <c r="AL41" s="1">
        <f t="shared" si="12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 x14ac:dyDescent="0.25">
      <c r="A42" s="1" t="s">
        <v>79</v>
      </c>
      <c r="B42" s="1" t="s">
        <v>42</v>
      </c>
      <c r="C42" s="1">
        <v>374</v>
      </c>
      <c r="D42" s="1"/>
      <c r="E42" s="1">
        <v>107</v>
      </c>
      <c r="F42" s="1">
        <v>239</v>
      </c>
      <c r="G42" s="6"/>
      <c r="H42" s="1">
        <f>IFERROR(VLOOKUP(A42,[1]TDSheet!$A:$B,2,0),0)</f>
        <v>0</v>
      </c>
      <c r="I42" s="1">
        <f t="shared" si="28"/>
        <v>239</v>
      </c>
      <c r="J42" s="11">
        <v>0.4</v>
      </c>
      <c r="K42" s="1">
        <v>40</v>
      </c>
      <c r="L42" s="1" t="s">
        <v>38</v>
      </c>
      <c r="M42" s="1">
        <v>108</v>
      </c>
      <c r="N42" s="1">
        <f t="shared" si="29"/>
        <v>-1</v>
      </c>
      <c r="O42" s="1">
        <f t="shared" si="6"/>
        <v>105</v>
      </c>
      <c r="P42" s="1">
        <v>2</v>
      </c>
      <c r="Q42" s="1"/>
      <c r="R42" s="1">
        <f t="shared" si="30"/>
        <v>21</v>
      </c>
      <c r="S42" s="5"/>
      <c r="T42" s="5">
        <f t="shared" si="32"/>
        <v>0</v>
      </c>
      <c r="U42" s="5">
        <f t="shared" si="33"/>
        <v>0</v>
      </c>
      <c r="V42" s="5"/>
      <c r="W42" s="5"/>
      <c r="X42" s="1"/>
      <c r="Y42" s="1">
        <f t="shared" si="34"/>
        <v>11.380952380952381</v>
      </c>
      <c r="Z42" s="1">
        <f t="shared" si="10"/>
        <v>11.380952380952381</v>
      </c>
      <c r="AA42" s="1">
        <v>20.399999999999999</v>
      </c>
      <c r="AB42" s="1">
        <v>22.4</v>
      </c>
      <c r="AC42" s="1">
        <v>45.6</v>
      </c>
      <c r="AD42" s="1">
        <v>49.4</v>
      </c>
      <c r="AE42" s="1">
        <v>24.4</v>
      </c>
      <c r="AF42" s="1">
        <v>23.8</v>
      </c>
      <c r="AG42" s="1">
        <v>44.6</v>
      </c>
      <c r="AH42" s="1">
        <v>51.4</v>
      </c>
      <c r="AI42" s="1">
        <v>16.399999999999999</v>
      </c>
      <c r="AJ42" s="25" t="s">
        <v>48</v>
      </c>
      <c r="AK42" s="1">
        <f t="shared" si="11"/>
        <v>0</v>
      </c>
      <c r="AL42" s="1">
        <f t="shared" si="12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x14ac:dyDescent="0.25">
      <c r="A43" s="1" t="s">
        <v>80</v>
      </c>
      <c r="B43" s="1" t="s">
        <v>42</v>
      </c>
      <c r="C43" s="1">
        <v>240</v>
      </c>
      <c r="D43" s="1">
        <v>30</v>
      </c>
      <c r="E43" s="1">
        <v>142</v>
      </c>
      <c r="F43" s="1">
        <v>98</v>
      </c>
      <c r="G43" s="6"/>
      <c r="H43" s="1">
        <f>IFERROR(VLOOKUP(A43,[1]TDSheet!$A:$B,2,0),0)</f>
        <v>0</v>
      </c>
      <c r="I43" s="1">
        <f t="shared" si="28"/>
        <v>98</v>
      </c>
      <c r="J43" s="11">
        <v>0.4</v>
      </c>
      <c r="K43" s="1">
        <v>45</v>
      </c>
      <c r="L43" s="1" t="s">
        <v>38</v>
      </c>
      <c r="M43" s="1">
        <v>142</v>
      </c>
      <c r="N43" s="1">
        <f t="shared" si="29"/>
        <v>0</v>
      </c>
      <c r="O43" s="1">
        <f t="shared" si="6"/>
        <v>129</v>
      </c>
      <c r="P43" s="1">
        <v>13</v>
      </c>
      <c r="Q43" s="1"/>
      <c r="R43" s="1">
        <f t="shared" si="30"/>
        <v>25.8</v>
      </c>
      <c r="S43" s="5">
        <f>12*R43-I43</f>
        <v>211.60000000000002</v>
      </c>
      <c r="T43" s="5">
        <f t="shared" si="32"/>
        <v>211.60000000000002</v>
      </c>
      <c r="U43" s="5">
        <f t="shared" si="33"/>
        <v>211.60000000000002</v>
      </c>
      <c r="V43" s="5"/>
      <c r="W43" s="5"/>
      <c r="X43" s="1"/>
      <c r="Y43" s="1">
        <f t="shared" si="34"/>
        <v>12</v>
      </c>
      <c r="Z43" s="1">
        <f t="shared" si="10"/>
        <v>3.7984496124031009</v>
      </c>
      <c r="AA43" s="1">
        <v>19.399999999999999</v>
      </c>
      <c r="AB43" s="1">
        <v>20.6</v>
      </c>
      <c r="AC43" s="1">
        <v>35.799999999999997</v>
      </c>
      <c r="AD43" s="1">
        <v>34</v>
      </c>
      <c r="AE43" s="1">
        <v>25.8</v>
      </c>
      <c r="AF43" s="1">
        <v>34.4</v>
      </c>
      <c r="AG43" s="1">
        <v>61.8</v>
      </c>
      <c r="AH43" s="1">
        <v>70.2</v>
      </c>
      <c r="AI43" s="1">
        <v>18.8</v>
      </c>
      <c r="AJ43" s="1"/>
      <c r="AK43" s="1">
        <f t="shared" si="11"/>
        <v>85</v>
      </c>
      <c r="AL43" s="1">
        <f t="shared" si="12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 x14ac:dyDescent="0.25">
      <c r="A44" s="15" t="s">
        <v>81</v>
      </c>
      <c r="B44" s="15" t="s">
        <v>37</v>
      </c>
      <c r="C44" s="15"/>
      <c r="D44" s="15">
        <v>101.86</v>
      </c>
      <c r="E44" s="15">
        <v>101.86</v>
      </c>
      <c r="F44" s="15"/>
      <c r="G44" s="16"/>
      <c r="H44" s="15">
        <f>IFERROR(VLOOKUP(A44,[1]TDSheet!$A:$B,2,0),0)</f>
        <v>0</v>
      </c>
      <c r="I44" s="15">
        <f t="shared" si="28"/>
        <v>0</v>
      </c>
      <c r="J44" s="17">
        <v>0</v>
      </c>
      <c r="K44" s="15" t="e">
        <v>#N/A</v>
      </c>
      <c r="L44" s="15" t="s">
        <v>82</v>
      </c>
      <c r="M44" s="15">
        <v>110.46</v>
      </c>
      <c r="N44" s="15">
        <f t="shared" si="29"/>
        <v>-8.5999999999999943</v>
      </c>
      <c r="O44" s="15">
        <f t="shared" si="6"/>
        <v>0</v>
      </c>
      <c r="P44" s="15">
        <v>101.86</v>
      </c>
      <c r="Q44" s="15"/>
      <c r="R44" s="15">
        <f t="shared" si="30"/>
        <v>0</v>
      </c>
      <c r="S44" s="18"/>
      <c r="T44" s="18"/>
      <c r="U44" s="18"/>
      <c r="V44" s="18"/>
      <c r="W44" s="18"/>
      <c r="X44" s="15"/>
      <c r="Y44" s="15" t="e">
        <f t="shared" si="13"/>
        <v>#DIV/0!</v>
      </c>
      <c r="Z44" s="15" t="e">
        <f t="shared" si="10"/>
        <v>#DIV/0!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/>
      <c r="AK44" s="15">
        <f t="shared" si="11"/>
        <v>0</v>
      </c>
      <c r="AL44" s="15">
        <f t="shared" si="12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 x14ac:dyDescent="0.25">
      <c r="A45" s="19" t="s">
        <v>83</v>
      </c>
      <c r="B45" s="19" t="s">
        <v>37</v>
      </c>
      <c r="C45" s="19"/>
      <c r="D45" s="19">
        <v>64.97</v>
      </c>
      <c r="E45" s="19">
        <v>64.97</v>
      </c>
      <c r="F45" s="19"/>
      <c r="G45" s="20"/>
      <c r="H45" s="19">
        <f>IFERROR(VLOOKUP(A45,[1]TDSheet!$A:$B,2,0),0)</f>
        <v>0</v>
      </c>
      <c r="I45" s="19">
        <f t="shared" si="28"/>
        <v>0</v>
      </c>
      <c r="J45" s="21">
        <v>0</v>
      </c>
      <c r="K45" s="19">
        <v>40</v>
      </c>
      <c r="L45" s="19" t="s">
        <v>38</v>
      </c>
      <c r="M45" s="19">
        <v>72.17</v>
      </c>
      <c r="N45" s="19">
        <f t="shared" si="29"/>
        <v>-7.2000000000000028</v>
      </c>
      <c r="O45" s="19">
        <f t="shared" si="6"/>
        <v>0</v>
      </c>
      <c r="P45" s="19">
        <v>64.97</v>
      </c>
      <c r="Q45" s="19"/>
      <c r="R45" s="19">
        <f t="shared" si="30"/>
        <v>0</v>
      </c>
      <c r="S45" s="22"/>
      <c r="T45" s="22"/>
      <c r="U45" s="22"/>
      <c r="V45" s="22"/>
      <c r="W45" s="22"/>
      <c r="X45" s="19"/>
      <c r="Y45" s="19" t="e">
        <f t="shared" si="13"/>
        <v>#DIV/0!</v>
      </c>
      <c r="Z45" s="19" t="e">
        <f t="shared" si="10"/>
        <v>#DIV/0!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 t="s">
        <v>43</v>
      </c>
      <c r="AK45" s="19">
        <f t="shared" si="11"/>
        <v>0</v>
      </c>
      <c r="AL45" s="19">
        <f t="shared" si="12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 x14ac:dyDescent="0.25">
      <c r="A46" s="1" t="s">
        <v>84</v>
      </c>
      <c r="B46" s="1" t="s">
        <v>42</v>
      </c>
      <c r="C46" s="1">
        <v>345</v>
      </c>
      <c r="D46" s="1">
        <v>272</v>
      </c>
      <c r="E46" s="1">
        <v>341</v>
      </c>
      <c r="F46" s="1">
        <v>211</v>
      </c>
      <c r="G46" s="6"/>
      <c r="H46" s="1">
        <f>IFERROR(VLOOKUP(A46,[1]TDSheet!$A:$B,2,0),0)</f>
        <v>0</v>
      </c>
      <c r="I46" s="1">
        <f t="shared" si="28"/>
        <v>211</v>
      </c>
      <c r="J46" s="11">
        <v>0.35</v>
      </c>
      <c r="K46" s="1">
        <v>40</v>
      </c>
      <c r="L46" s="1" t="s">
        <v>38</v>
      </c>
      <c r="M46" s="1">
        <v>365</v>
      </c>
      <c r="N46" s="1">
        <f t="shared" si="29"/>
        <v>-24</v>
      </c>
      <c r="O46" s="1">
        <f t="shared" si="6"/>
        <v>281</v>
      </c>
      <c r="P46" s="1">
        <v>60</v>
      </c>
      <c r="Q46" s="1"/>
      <c r="R46" s="1">
        <f t="shared" si="30"/>
        <v>56.2</v>
      </c>
      <c r="S46" s="5">
        <f>9*R46-I46</f>
        <v>294.8</v>
      </c>
      <c r="T46" s="5">
        <v>0</v>
      </c>
      <c r="U46" s="5">
        <f t="shared" ref="U46:U50" si="35">T46-V46</f>
        <v>0</v>
      </c>
      <c r="V46" s="5"/>
      <c r="W46" s="26">
        <v>0</v>
      </c>
      <c r="X46" s="23" t="s">
        <v>142</v>
      </c>
      <c r="Y46" s="1">
        <f t="shared" ref="Y46:Y50" si="36">(I46+T46)/R46</f>
        <v>3.7544483985765122</v>
      </c>
      <c r="Z46" s="1">
        <f t="shared" si="10"/>
        <v>3.7544483985765122</v>
      </c>
      <c r="AA46" s="1">
        <v>44.6</v>
      </c>
      <c r="AB46" s="1">
        <v>32</v>
      </c>
      <c r="AC46" s="1">
        <v>42.8</v>
      </c>
      <c r="AD46" s="1">
        <v>43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 t="s">
        <v>146</v>
      </c>
      <c r="AK46" s="1">
        <f t="shared" si="11"/>
        <v>0</v>
      </c>
      <c r="AL46" s="1">
        <f t="shared" si="12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 x14ac:dyDescent="0.25">
      <c r="A47" s="1" t="s">
        <v>85</v>
      </c>
      <c r="B47" s="1" t="s">
        <v>42</v>
      </c>
      <c r="C47" s="1">
        <v>449</v>
      </c>
      <c r="D47" s="1">
        <v>546</v>
      </c>
      <c r="E47" s="1">
        <v>644</v>
      </c>
      <c r="F47" s="1">
        <v>259</v>
      </c>
      <c r="G47" s="6"/>
      <c r="H47" s="1">
        <f>IFERROR(VLOOKUP(A47,[1]TDSheet!$A:$B,2,0),0)</f>
        <v>0</v>
      </c>
      <c r="I47" s="1">
        <f t="shared" si="28"/>
        <v>259</v>
      </c>
      <c r="J47" s="11">
        <v>0.4</v>
      </c>
      <c r="K47" s="1">
        <v>40</v>
      </c>
      <c r="L47" s="1" t="s">
        <v>38</v>
      </c>
      <c r="M47" s="1">
        <v>660</v>
      </c>
      <c r="N47" s="1">
        <f t="shared" si="29"/>
        <v>-16</v>
      </c>
      <c r="O47" s="1">
        <f t="shared" si="6"/>
        <v>374</v>
      </c>
      <c r="P47" s="1">
        <v>270</v>
      </c>
      <c r="Q47" s="1"/>
      <c r="R47" s="1">
        <f t="shared" si="30"/>
        <v>74.8</v>
      </c>
      <c r="S47" s="5">
        <f>8*R47-I47</f>
        <v>339.4</v>
      </c>
      <c r="T47" s="5">
        <f t="shared" ref="T47:T50" si="37">S47</f>
        <v>339.4</v>
      </c>
      <c r="U47" s="5">
        <f t="shared" si="35"/>
        <v>339.4</v>
      </c>
      <c r="V47" s="5"/>
      <c r="W47" s="5"/>
      <c r="X47" s="1"/>
      <c r="Y47" s="1">
        <f t="shared" si="36"/>
        <v>8</v>
      </c>
      <c r="Z47" s="1">
        <f t="shared" si="10"/>
        <v>3.4625668449197864</v>
      </c>
      <c r="AA47" s="1">
        <v>67.2</v>
      </c>
      <c r="AB47" s="1">
        <v>70</v>
      </c>
      <c r="AC47" s="1">
        <v>85</v>
      </c>
      <c r="AD47" s="1">
        <v>80.8</v>
      </c>
      <c r="AE47" s="1">
        <v>61</v>
      </c>
      <c r="AF47" s="1">
        <v>69</v>
      </c>
      <c r="AG47" s="1">
        <v>103.4</v>
      </c>
      <c r="AH47" s="1">
        <v>108</v>
      </c>
      <c r="AI47" s="1">
        <v>76.400000000000006</v>
      </c>
      <c r="AJ47" s="1"/>
      <c r="AK47" s="1">
        <f t="shared" si="11"/>
        <v>136</v>
      </c>
      <c r="AL47" s="1">
        <f t="shared" si="12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 x14ac:dyDescent="0.25">
      <c r="A48" s="1" t="s">
        <v>86</v>
      </c>
      <c r="B48" s="1" t="s">
        <v>37</v>
      </c>
      <c r="C48" s="1">
        <v>82.117999999999995</v>
      </c>
      <c r="D48" s="1">
        <v>269.202</v>
      </c>
      <c r="E48" s="1">
        <v>86.37</v>
      </c>
      <c r="F48" s="1">
        <v>242.04400000000001</v>
      </c>
      <c r="G48" s="6"/>
      <c r="H48" s="1">
        <f>IFERROR(VLOOKUP(A48,[1]TDSheet!$A:$B,2,0),0)</f>
        <v>149.93</v>
      </c>
      <c r="I48" s="1">
        <f t="shared" si="28"/>
        <v>92.114000000000004</v>
      </c>
      <c r="J48" s="11">
        <v>1</v>
      </c>
      <c r="K48" s="1">
        <v>50</v>
      </c>
      <c r="L48" s="1" t="s">
        <v>38</v>
      </c>
      <c r="M48" s="1">
        <v>196.982</v>
      </c>
      <c r="N48" s="1">
        <f t="shared" si="29"/>
        <v>-110.61199999999999</v>
      </c>
      <c r="O48" s="1">
        <f t="shared" si="6"/>
        <v>83.644000000000005</v>
      </c>
      <c r="P48" s="1">
        <v>2.726</v>
      </c>
      <c r="Q48" s="1"/>
      <c r="R48" s="1">
        <f t="shared" si="30"/>
        <v>16.7288</v>
      </c>
      <c r="S48" s="5">
        <f t="shared" ref="S48:S49" si="38">13*R48-I48</f>
        <v>125.3604</v>
      </c>
      <c r="T48" s="5">
        <f t="shared" si="37"/>
        <v>125.3604</v>
      </c>
      <c r="U48" s="5">
        <f t="shared" si="35"/>
        <v>125.3604</v>
      </c>
      <c r="V48" s="5"/>
      <c r="W48" s="5"/>
      <c r="X48" s="1"/>
      <c r="Y48" s="1">
        <f t="shared" si="36"/>
        <v>13</v>
      </c>
      <c r="Z48" s="1">
        <f t="shared" si="10"/>
        <v>5.5063124671225676</v>
      </c>
      <c r="AA48" s="1">
        <v>15.612399999999999</v>
      </c>
      <c r="AB48" s="1">
        <v>10.978199999999999</v>
      </c>
      <c r="AC48" s="1">
        <v>6.2820000000000009</v>
      </c>
      <c r="AD48" s="1">
        <v>10.0982</v>
      </c>
      <c r="AE48" s="1">
        <v>14.6334</v>
      </c>
      <c r="AF48" s="1">
        <v>16.555800000000001</v>
      </c>
      <c r="AG48" s="1">
        <v>10.192</v>
      </c>
      <c r="AH48" s="1">
        <v>11.2644</v>
      </c>
      <c r="AI48" s="1">
        <v>16.147200000000002</v>
      </c>
      <c r="AJ48" s="1"/>
      <c r="AK48" s="1">
        <f t="shared" si="11"/>
        <v>125</v>
      </c>
      <c r="AL48" s="1">
        <f t="shared" si="12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 x14ac:dyDescent="0.25">
      <c r="A49" s="1" t="s">
        <v>87</v>
      </c>
      <c r="B49" s="1" t="s">
        <v>37</v>
      </c>
      <c r="C49" s="1">
        <v>179.346</v>
      </c>
      <c r="D49" s="1">
        <v>150.22999999999999</v>
      </c>
      <c r="E49" s="1">
        <v>193.559</v>
      </c>
      <c r="F49" s="1">
        <v>103.843</v>
      </c>
      <c r="G49" s="6"/>
      <c r="H49" s="1">
        <f>IFERROR(VLOOKUP(A49,[1]TDSheet!$A:$B,2,0),0)</f>
        <v>0</v>
      </c>
      <c r="I49" s="1">
        <f t="shared" si="28"/>
        <v>103.843</v>
      </c>
      <c r="J49" s="11">
        <v>1</v>
      </c>
      <c r="K49" s="1">
        <v>50</v>
      </c>
      <c r="L49" s="1" t="s">
        <v>38</v>
      </c>
      <c r="M49" s="1">
        <v>198.35</v>
      </c>
      <c r="N49" s="1">
        <f t="shared" si="29"/>
        <v>-4.7909999999999968</v>
      </c>
      <c r="O49" s="1">
        <f t="shared" si="6"/>
        <v>193.559</v>
      </c>
      <c r="P49" s="1"/>
      <c r="Q49" s="1"/>
      <c r="R49" s="1">
        <f t="shared" si="30"/>
        <v>38.711799999999997</v>
      </c>
      <c r="S49" s="5">
        <f t="shared" si="38"/>
        <v>399.41039999999992</v>
      </c>
      <c r="T49" s="5">
        <f t="shared" si="37"/>
        <v>399.41039999999992</v>
      </c>
      <c r="U49" s="5">
        <f t="shared" si="35"/>
        <v>399.41039999999992</v>
      </c>
      <c r="V49" s="5"/>
      <c r="W49" s="5"/>
      <c r="X49" s="1"/>
      <c r="Y49" s="1">
        <f t="shared" si="36"/>
        <v>13</v>
      </c>
      <c r="Z49" s="1">
        <f t="shared" si="10"/>
        <v>2.6824637449046547</v>
      </c>
      <c r="AA49" s="1">
        <v>22.3354</v>
      </c>
      <c r="AB49" s="1">
        <v>23.452400000000001</v>
      </c>
      <c r="AC49" s="1">
        <v>26.258600000000001</v>
      </c>
      <c r="AD49" s="1">
        <v>29.151199999999999</v>
      </c>
      <c r="AE49" s="1">
        <v>21.6204</v>
      </c>
      <c r="AF49" s="1">
        <v>12.776</v>
      </c>
      <c r="AG49" s="1">
        <v>18.5732</v>
      </c>
      <c r="AH49" s="1">
        <v>28.657599999999999</v>
      </c>
      <c r="AI49" s="1">
        <v>47.411200000000001</v>
      </c>
      <c r="AJ49" s="1"/>
      <c r="AK49" s="1">
        <f t="shared" si="11"/>
        <v>399</v>
      </c>
      <c r="AL49" s="1">
        <f t="shared" si="12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x14ac:dyDescent="0.25">
      <c r="A50" s="1" t="s">
        <v>88</v>
      </c>
      <c r="B50" s="1" t="s">
        <v>37</v>
      </c>
      <c r="C50" s="1">
        <v>535.12599999999998</v>
      </c>
      <c r="D50" s="1">
        <v>881.346</v>
      </c>
      <c r="E50" s="1">
        <v>1087.721</v>
      </c>
      <c r="F50" s="1">
        <v>1005.534</v>
      </c>
      <c r="G50" s="6"/>
      <c r="H50" s="1">
        <f>IFERROR(VLOOKUP(A50,[1]TDSheet!$A:$B,2,0),0)</f>
        <v>0</v>
      </c>
      <c r="I50" s="1">
        <f t="shared" si="28"/>
        <v>1005.534</v>
      </c>
      <c r="J50" s="11">
        <v>1</v>
      </c>
      <c r="K50" s="1">
        <v>40</v>
      </c>
      <c r="L50" s="1" t="s">
        <v>38</v>
      </c>
      <c r="M50" s="1">
        <v>1082.9770000000001</v>
      </c>
      <c r="N50" s="1">
        <f t="shared" si="29"/>
        <v>4.7439999999999145</v>
      </c>
      <c r="O50" s="1">
        <f t="shared" si="6"/>
        <v>382.64400000000001</v>
      </c>
      <c r="P50" s="1">
        <v>705.077</v>
      </c>
      <c r="Q50" s="1"/>
      <c r="R50" s="1">
        <f t="shared" si="30"/>
        <v>76.528800000000004</v>
      </c>
      <c r="S50" s="5"/>
      <c r="T50" s="5">
        <f t="shared" si="37"/>
        <v>0</v>
      </c>
      <c r="U50" s="5">
        <f t="shared" si="35"/>
        <v>0</v>
      </c>
      <c r="V50" s="5"/>
      <c r="W50" s="5"/>
      <c r="X50" s="1"/>
      <c r="Y50" s="1">
        <f t="shared" si="36"/>
        <v>13.139288738357324</v>
      </c>
      <c r="Z50" s="1">
        <f t="shared" si="10"/>
        <v>13.139288738357324</v>
      </c>
      <c r="AA50" s="1">
        <v>70.382800000000003</v>
      </c>
      <c r="AB50" s="1">
        <v>67.849999999999994</v>
      </c>
      <c r="AC50" s="1">
        <v>65.577200000000005</v>
      </c>
      <c r="AD50" s="1">
        <v>80.607799999999997</v>
      </c>
      <c r="AE50" s="1">
        <v>105.9482</v>
      </c>
      <c r="AF50" s="1">
        <v>96.486800000000002</v>
      </c>
      <c r="AG50" s="1">
        <v>77.770799999999994</v>
      </c>
      <c r="AH50" s="1">
        <v>77.027200000000008</v>
      </c>
      <c r="AI50" s="1">
        <v>113.8308</v>
      </c>
      <c r="AJ50" s="1"/>
      <c r="AK50" s="1">
        <f t="shared" si="11"/>
        <v>0</v>
      </c>
      <c r="AL50" s="1">
        <f t="shared" si="12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x14ac:dyDescent="0.25">
      <c r="A51" s="15" t="s">
        <v>89</v>
      </c>
      <c r="B51" s="15" t="s">
        <v>37</v>
      </c>
      <c r="C51" s="15"/>
      <c r="D51" s="15">
        <v>103.404</v>
      </c>
      <c r="E51" s="15">
        <v>103.404</v>
      </c>
      <c r="F51" s="15"/>
      <c r="G51" s="16"/>
      <c r="H51" s="15">
        <f>IFERROR(VLOOKUP(A51,[1]TDSheet!$A:$B,2,0),0)</f>
        <v>0</v>
      </c>
      <c r="I51" s="15">
        <f t="shared" si="28"/>
        <v>0</v>
      </c>
      <c r="J51" s="17">
        <v>0</v>
      </c>
      <c r="K51" s="15" t="e">
        <v>#N/A</v>
      </c>
      <c r="L51" s="15" t="s">
        <v>82</v>
      </c>
      <c r="M51" s="15">
        <v>103.404</v>
      </c>
      <c r="N51" s="15">
        <f t="shared" si="29"/>
        <v>0</v>
      </c>
      <c r="O51" s="15">
        <f t="shared" si="6"/>
        <v>0</v>
      </c>
      <c r="P51" s="15">
        <v>103.404</v>
      </c>
      <c r="Q51" s="15"/>
      <c r="R51" s="15">
        <f t="shared" si="30"/>
        <v>0</v>
      </c>
      <c r="S51" s="18"/>
      <c r="T51" s="18"/>
      <c r="U51" s="18"/>
      <c r="V51" s="18"/>
      <c r="W51" s="18"/>
      <c r="X51" s="15"/>
      <c r="Y51" s="15" t="e">
        <f t="shared" si="13"/>
        <v>#DIV/0!</v>
      </c>
      <c r="Z51" s="15" t="e">
        <f t="shared" si="10"/>
        <v>#DIV/0!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/>
      <c r="AK51" s="15">
        <f t="shared" si="11"/>
        <v>0</v>
      </c>
      <c r="AL51" s="15">
        <f t="shared" si="12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1:57" x14ac:dyDescent="0.25">
      <c r="A52" s="19" t="s">
        <v>90</v>
      </c>
      <c r="B52" s="19" t="s">
        <v>42</v>
      </c>
      <c r="C52" s="19"/>
      <c r="D52" s="19"/>
      <c r="E52" s="19"/>
      <c r="F52" s="19"/>
      <c r="G52" s="20"/>
      <c r="H52" s="19">
        <f>IFERROR(VLOOKUP(A52,[1]TDSheet!$A:$B,2,0),0)</f>
        <v>0</v>
      </c>
      <c r="I52" s="19">
        <f t="shared" si="28"/>
        <v>0</v>
      </c>
      <c r="J52" s="21">
        <v>0</v>
      </c>
      <c r="K52" s="19">
        <v>50</v>
      </c>
      <c r="L52" s="19" t="s">
        <v>38</v>
      </c>
      <c r="M52" s="19"/>
      <c r="N52" s="19">
        <f t="shared" si="29"/>
        <v>0</v>
      </c>
      <c r="O52" s="19">
        <f t="shared" si="6"/>
        <v>0</v>
      </c>
      <c r="P52" s="19"/>
      <c r="Q52" s="19"/>
      <c r="R52" s="19">
        <f t="shared" si="30"/>
        <v>0</v>
      </c>
      <c r="S52" s="22"/>
      <c r="T52" s="22"/>
      <c r="U52" s="22"/>
      <c r="V52" s="22"/>
      <c r="W52" s="22"/>
      <c r="X52" s="19"/>
      <c r="Y52" s="19" t="e">
        <f t="shared" si="13"/>
        <v>#DIV/0!</v>
      </c>
      <c r="Z52" s="19" t="e">
        <f t="shared" si="10"/>
        <v>#DIV/0!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 t="s">
        <v>43</v>
      </c>
      <c r="AK52" s="19">
        <f t="shared" si="11"/>
        <v>0</v>
      </c>
      <c r="AL52" s="19">
        <f t="shared" si="12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 x14ac:dyDescent="0.25">
      <c r="A53" s="1" t="s">
        <v>91</v>
      </c>
      <c r="B53" s="1" t="s">
        <v>37</v>
      </c>
      <c r="C53" s="1">
        <v>96.081999999999994</v>
      </c>
      <c r="D53" s="1">
        <v>372.12099999999998</v>
      </c>
      <c r="E53" s="1">
        <v>257.61599999999999</v>
      </c>
      <c r="F53" s="1">
        <v>189.37100000000001</v>
      </c>
      <c r="G53" s="6"/>
      <c r="H53" s="1">
        <f>IFERROR(VLOOKUP(A53,[1]TDSheet!$A:$B,2,0),0)</f>
        <v>0</v>
      </c>
      <c r="I53" s="1">
        <f t="shared" si="28"/>
        <v>189.37100000000001</v>
      </c>
      <c r="J53" s="11">
        <v>1</v>
      </c>
      <c r="K53" s="1">
        <v>40</v>
      </c>
      <c r="L53" s="1" t="s">
        <v>38</v>
      </c>
      <c r="M53" s="1">
        <v>275.786</v>
      </c>
      <c r="N53" s="1">
        <f t="shared" si="29"/>
        <v>-18.170000000000016</v>
      </c>
      <c r="O53" s="1">
        <f t="shared" si="6"/>
        <v>102.32999999999998</v>
      </c>
      <c r="P53" s="1">
        <v>155.286</v>
      </c>
      <c r="Q53" s="1"/>
      <c r="R53" s="1">
        <f t="shared" si="30"/>
        <v>20.465999999999998</v>
      </c>
      <c r="S53" s="5">
        <f t="shared" ref="S53:S55" si="39">11*R53-I53</f>
        <v>35.754999999999967</v>
      </c>
      <c r="T53" s="5">
        <f t="shared" ref="T53:T55" si="40">S53</f>
        <v>35.754999999999967</v>
      </c>
      <c r="U53" s="5">
        <f t="shared" ref="U53:U55" si="41">T53-V53</f>
        <v>35.754999999999967</v>
      </c>
      <c r="V53" s="5"/>
      <c r="W53" s="5"/>
      <c r="X53" s="1"/>
      <c r="Y53" s="1">
        <f t="shared" ref="Y53:Y55" si="42">(I53+T53)/R53</f>
        <v>11</v>
      </c>
      <c r="Z53" s="1">
        <f t="shared" si="10"/>
        <v>9.2529561223492642</v>
      </c>
      <c r="AA53" s="1">
        <v>29.877400000000002</v>
      </c>
      <c r="AB53" s="1">
        <v>26.029</v>
      </c>
      <c r="AC53" s="1">
        <v>7.0936000000000003</v>
      </c>
      <c r="AD53" s="1">
        <v>7.3835999999999986</v>
      </c>
      <c r="AE53" s="1">
        <v>21.743200000000002</v>
      </c>
      <c r="AF53" s="1">
        <v>26.852799999999998</v>
      </c>
      <c r="AG53" s="1">
        <v>2.8879999999999999</v>
      </c>
      <c r="AH53" s="1">
        <v>5.7876000000000003</v>
      </c>
      <c r="AI53" s="1">
        <v>14.3498</v>
      </c>
      <c r="AJ53" s="1"/>
      <c r="AK53" s="1">
        <f t="shared" si="11"/>
        <v>36</v>
      </c>
      <c r="AL53" s="1">
        <f t="shared" si="12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 x14ac:dyDescent="0.25">
      <c r="A54" s="1" t="s">
        <v>92</v>
      </c>
      <c r="B54" s="1" t="s">
        <v>42</v>
      </c>
      <c r="C54" s="1">
        <v>34</v>
      </c>
      <c r="D54" s="1">
        <v>354</v>
      </c>
      <c r="E54" s="1">
        <v>170</v>
      </c>
      <c r="F54" s="1">
        <v>205</v>
      </c>
      <c r="G54" s="6"/>
      <c r="H54" s="1">
        <f>IFERROR(VLOOKUP(A54,[1]TDSheet!$A:$B,2,0),0)</f>
        <v>0</v>
      </c>
      <c r="I54" s="1">
        <f t="shared" si="28"/>
        <v>205</v>
      </c>
      <c r="J54" s="11">
        <v>0.4</v>
      </c>
      <c r="K54" s="1">
        <v>40</v>
      </c>
      <c r="L54" s="1" t="s">
        <v>38</v>
      </c>
      <c r="M54" s="1">
        <v>222</v>
      </c>
      <c r="N54" s="1">
        <f t="shared" si="29"/>
        <v>-52</v>
      </c>
      <c r="O54" s="1">
        <f t="shared" si="6"/>
        <v>110</v>
      </c>
      <c r="P54" s="1">
        <v>60</v>
      </c>
      <c r="Q54" s="1"/>
      <c r="R54" s="1">
        <f t="shared" si="30"/>
        <v>22</v>
      </c>
      <c r="S54" s="5">
        <f t="shared" si="39"/>
        <v>37</v>
      </c>
      <c r="T54" s="5">
        <f t="shared" si="40"/>
        <v>37</v>
      </c>
      <c r="U54" s="5">
        <f t="shared" si="41"/>
        <v>37</v>
      </c>
      <c r="V54" s="5"/>
      <c r="W54" s="5"/>
      <c r="X54" s="1"/>
      <c r="Y54" s="1">
        <f t="shared" si="42"/>
        <v>11</v>
      </c>
      <c r="Z54" s="1">
        <f t="shared" si="10"/>
        <v>9.3181818181818183</v>
      </c>
      <c r="AA54" s="1">
        <v>26.4</v>
      </c>
      <c r="AB54" s="1">
        <v>35.6</v>
      </c>
      <c r="AC54" s="1">
        <v>37.6</v>
      </c>
      <c r="AD54" s="1">
        <v>35.6</v>
      </c>
      <c r="AE54" s="1">
        <v>29.4</v>
      </c>
      <c r="AF54" s="1">
        <v>30.2</v>
      </c>
      <c r="AG54" s="1">
        <v>41</v>
      </c>
      <c r="AH54" s="1">
        <v>49</v>
      </c>
      <c r="AI54" s="1">
        <v>44.6</v>
      </c>
      <c r="AJ54" s="1"/>
      <c r="AK54" s="1">
        <f t="shared" si="11"/>
        <v>15</v>
      </c>
      <c r="AL54" s="1">
        <f t="shared" si="12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x14ac:dyDescent="0.25">
      <c r="A55" s="1" t="s">
        <v>93</v>
      </c>
      <c r="B55" s="1" t="s">
        <v>42</v>
      </c>
      <c r="C55" s="1">
        <v>351</v>
      </c>
      <c r="D55" s="1">
        <v>72</v>
      </c>
      <c r="E55" s="1">
        <v>190</v>
      </c>
      <c r="F55" s="1">
        <v>183</v>
      </c>
      <c r="G55" s="6"/>
      <c r="H55" s="1">
        <f>IFERROR(VLOOKUP(A55,[1]TDSheet!$A:$B,2,0),0)</f>
        <v>0</v>
      </c>
      <c r="I55" s="1">
        <f t="shared" si="28"/>
        <v>183</v>
      </c>
      <c r="J55" s="11">
        <v>0.4</v>
      </c>
      <c r="K55" s="1">
        <v>40</v>
      </c>
      <c r="L55" s="1" t="s">
        <v>38</v>
      </c>
      <c r="M55" s="1">
        <v>193</v>
      </c>
      <c r="N55" s="1">
        <f t="shared" si="29"/>
        <v>-3</v>
      </c>
      <c r="O55" s="1">
        <f t="shared" si="6"/>
        <v>130</v>
      </c>
      <c r="P55" s="1">
        <v>60</v>
      </c>
      <c r="Q55" s="1"/>
      <c r="R55" s="1">
        <f t="shared" si="30"/>
        <v>26</v>
      </c>
      <c r="S55" s="5">
        <f t="shared" si="39"/>
        <v>103</v>
      </c>
      <c r="T55" s="5">
        <f t="shared" si="40"/>
        <v>103</v>
      </c>
      <c r="U55" s="5">
        <f t="shared" si="41"/>
        <v>103</v>
      </c>
      <c r="V55" s="5"/>
      <c r="W55" s="5"/>
      <c r="X55" s="1"/>
      <c r="Y55" s="1">
        <f t="shared" si="42"/>
        <v>11</v>
      </c>
      <c r="Z55" s="1">
        <f t="shared" si="10"/>
        <v>7.0384615384615383</v>
      </c>
      <c r="AA55" s="1">
        <v>32.799999999999997</v>
      </c>
      <c r="AB55" s="1">
        <v>27.2</v>
      </c>
      <c r="AC55" s="1">
        <v>39.6</v>
      </c>
      <c r="AD55" s="1">
        <v>47.4</v>
      </c>
      <c r="AE55" s="1">
        <v>30.8</v>
      </c>
      <c r="AF55" s="1">
        <v>19.399999999999999</v>
      </c>
      <c r="AG55" s="1">
        <v>32</v>
      </c>
      <c r="AH55" s="1">
        <v>33.799999999999997</v>
      </c>
      <c r="AI55" s="1">
        <v>41.2</v>
      </c>
      <c r="AJ55" s="1"/>
      <c r="AK55" s="1">
        <f t="shared" si="11"/>
        <v>41</v>
      </c>
      <c r="AL55" s="1">
        <f t="shared" si="12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 x14ac:dyDescent="0.25">
      <c r="A56" s="19" t="s">
        <v>94</v>
      </c>
      <c r="B56" s="19" t="s">
        <v>37</v>
      </c>
      <c r="C56" s="19"/>
      <c r="D56" s="19">
        <v>203.29</v>
      </c>
      <c r="E56" s="19"/>
      <c r="F56" s="19">
        <v>203.29</v>
      </c>
      <c r="G56" s="20"/>
      <c r="H56" s="19">
        <f>F56</f>
        <v>203.29</v>
      </c>
      <c r="I56" s="19">
        <f t="shared" si="28"/>
        <v>0</v>
      </c>
      <c r="J56" s="21">
        <v>0</v>
      </c>
      <c r="K56" s="19">
        <v>50</v>
      </c>
      <c r="L56" s="19" t="s">
        <v>38</v>
      </c>
      <c r="M56" s="19">
        <v>302.54000000000002</v>
      </c>
      <c r="N56" s="19">
        <f t="shared" si="29"/>
        <v>-302.54000000000002</v>
      </c>
      <c r="O56" s="19">
        <f t="shared" si="6"/>
        <v>0</v>
      </c>
      <c r="P56" s="19"/>
      <c r="Q56" s="19"/>
      <c r="R56" s="19">
        <f t="shared" si="30"/>
        <v>0</v>
      </c>
      <c r="S56" s="22"/>
      <c r="T56" s="22"/>
      <c r="U56" s="22"/>
      <c r="V56" s="22"/>
      <c r="W56" s="22"/>
      <c r="X56" s="19"/>
      <c r="Y56" s="19" t="e">
        <f t="shared" si="13"/>
        <v>#DIV/0!</v>
      </c>
      <c r="Z56" s="19" t="e">
        <f t="shared" si="10"/>
        <v>#DIV/0!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 t="s">
        <v>43</v>
      </c>
      <c r="AK56" s="19">
        <f t="shared" si="11"/>
        <v>0</v>
      </c>
      <c r="AL56" s="19">
        <f t="shared" si="12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 x14ac:dyDescent="0.25">
      <c r="A57" s="1" t="s">
        <v>95</v>
      </c>
      <c r="B57" s="1" t="s">
        <v>37</v>
      </c>
      <c r="C57" s="1">
        <v>177.34800000000001</v>
      </c>
      <c r="D57" s="1">
        <v>163.37</v>
      </c>
      <c r="E57" s="1">
        <v>222.233</v>
      </c>
      <c r="F57" s="1">
        <v>86.114999999999995</v>
      </c>
      <c r="G57" s="6"/>
      <c r="H57" s="1">
        <f>IFERROR(VLOOKUP(A57,[1]TDSheet!$A:$B,2,0),0)</f>
        <v>0</v>
      </c>
      <c r="I57" s="1">
        <f t="shared" si="28"/>
        <v>86.114999999999995</v>
      </c>
      <c r="J57" s="11">
        <v>1</v>
      </c>
      <c r="K57" s="1">
        <v>50</v>
      </c>
      <c r="L57" s="1" t="s">
        <v>38</v>
      </c>
      <c r="M57" s="1">
        <v>225.95</v>
      </c>
      <c r="N57" s="1">
        <f t="shared" si="29"/>
        <v>-3.7169999999999845</v>
      </c>
      <c r="O57" s="1">
        <f t="shared" si="6"/>
        <v>222.233</v>
      </c>
      <c r="P57" s="1"/>
      <c r="Q57" s="1"/>
      <c r="R57" s="1">
        <f t="shared" si="30"/>
        <v>44.446600000000004</v>
      </c>
      <c r="S57" s="5">
        <f t="shared" ref="S57:S58" si="43">13*R57-I57</f>
        <v>491.69080000000008</v>
      </c>
      <c r="T57" s="5">
        <f t="shared" ref="T57:T58" si="44">S57</f>
        <v>491.69080000000008</v>
      </c>
      <c r="U57" s="5">
        <f t="shared" ref="U57:U58" si="45">T57-V57</f>
        <v>491.69080000000008</v>
      </c>
      <c r="V57" s="5"/>
      <c r="W57" s="5"/>
      <c r="X57" s="1"/>
      <c r="Y57" s="1">
        <f t="shared" ref="Y57:Y58" si="46">(I57+T57)/R57</f>
        <v>13.000000000000002</v>
      </c>
      <c r="Z57" s="1">
        <f t="shared" si="10"/>
        <v>1.937493531563719</v>
      </c>
      <c r="AA57" s="1">
        <v>26.331800000000001</v>
      </c>
      <c r="AB57" s="1">
        <v>27.115600000000001</v>
      </c>
      <c r="AC57" s="1">
        <v>27.207599999999999</v>
      </c>
      <c r="AD57" s="1">
        <v>30.464400000000001</v>
      </c>
      <c r="AE57" s="1">
        <v>26.936199999999999</v>
      </c>
      <c r="AF57" s="1">
        <v>16.695599999999999</v>
      </c>
      <c r="AG57" s="1">
        <v>14.8208</v>
      </c>
      <c r="AH57" s="1">
        <v>26.481200000000001</v>
      </c>
      <c r="AI57" s="1">
        <v>54.8904</v>
      </c>
      <c r="AJ57" s="1"/>
      <c r="AK57" s="1">
        <f t="shared" si="11"/>
        <v>492</v>
      </c>
      <c r="AL57" s="1">
        <f t="shared" si="12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 x14ac:dyDescent="0.25">
      <c r="A58" s="1" t="s">
        <v>96</v>
      </c>
      <c r="B58" s="1" t="s">
        <v>37</v>
      </c>
      <c r="C58" s="1">
        <v>61.844000000000001</v>
      </c>
      <c r="D58" s="1">
        <v>74.954999999999998</v>
      </c>
      <c r="E58" s="1">
        <v>39.704999999999998</v>
      </c>
      <c r="F58" s="1">
        <v>74.954999999999998</v>
      </c>
      <c r="G58" s="6"/>
      <c r="H58" s="1">
        <f>IFERROR(VLOOKUP(A58,[1]TDSheet!$A:$B,2,0),0)</f>
        <v>0</v>
      </c>
      <c r="I58" s="1">
        <f t="shared" si="28"/>
        <v>74.954999999999998</v>
      </c>
      <c r="J58" s="11">
        <v>1</v>
      </c>
      <c r="K58" s="1">
        <v>50</v>
      </c>
      <c r="L58" s="1" t="s">
        <v>38</v>
      </c>
      <c r="M58" s="1">
        <v>43.6</v>
      </c>
      <c r="N58" s="1">
        <f t="shared" si="29"/>
        <v>-3.8950000000000031</v>
      </c>
      <c r="O58" s="1">
        <f t="shared" si="6"/>
        <v>39.704999999999998</v>
      </c>
      <c r="P58" s="1"/>
      <c r="Q58" s="1"/>
      <c r="R58" s="1">
        <f t="shared" si="30"/>
        <v>7.9409999999999998</v>
      </c>
      <c r="S58" s="5">
        <f t="shared" si="43"/>
        <v>28.278000000000006</v>
      </c>
      <c r="T58" s="5">
        <f t="shared" si="44"/>
        <v>28.278000000000006</v>
      </c>
      <c r="U58" s="5">
        <f t="shared" si="45"/>
        <v>28.278000000000006</v>
      </c>
      <c r="V58" s="5"/>
      <c r="W58" s="5"/>
      <c r="X58" s="1"/>
      <c r="Y58" s="1">
        <f t="shared" si="46"/>
        <v>13</v>
      </c>
      <c r="Z58" s="1">
        <f t="shared" si="10"/>
        <v>9.4389875330562898</v>
      </c>
      <c r="AA58" s="1">
        <v>9.5907999999999998</v>
      </c>
      <c r="AB58" s="1">
        <v>5.202</v>
      </c>
      <c r="AC58" s="1">
        <v>2.4620000000000002</v>
      </c>
      <c r="AD58" s="1">
        <v>6.2915999999999999</v>
      </c>
      <c r="AE58" s="1">
        <v>12.042</v>
      </c>
      <c r="AF58" s="1">
        <v>10.882400000000001</v>
      </c>
      <c r="AG58" s="1">
        <v>5.6327999999999996</v>
      </c>
      <c r="AH58" s="1">
        <v>7.4024000000000001</v>
      </c>
      <c r="AI58" s="1">
        <v>7.5923999999999996</v>
      </c>
      <c r="AJ58" s="1"/>
      <c r="AK58" s="1">
        <f t="shared" si="11"/>
        <v>28</v>
      </c>
      <c r="AL58" s="1">
        <f t="shared" si="12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 x14ac:dyDescent="0.25">
      <c r="A59" s="19" t="s">
        <v>97</v>
      </c>
      <c r="B59" s="19" t="s">
        <v>42</v>
      </c>
      <c r="C59" s="19"/>
      <c r="D59" s="19"/>
      <c r="E59" s="19"/>
      <c r="F59" s="19"/>
      <c r="G59" s="20"/>
      <c r="H59" s="19">
        <f>IFERROR(VLOOKUP(A59,[1]TDSheet!$A:$B,2,0),0)</f>
        <v>0</v>
      </c>
      <c r="I59" s="19">
        <f t="shared" si="28"/>
        <v>0</v>
      </c>
      <c r="J59" s="21">
        <v>0</v>
      </c>
      <c r="K59" s="19">
        <v>50</v>
      </c>
      <c r="L59" s="19" t="s">
        <v>38</v>
      </c>
      <c r="M59" s="19"/>
      <c r="N59" s="19">
        <f t="shared" si="29"/>
        <v>0</v>
      </c>
      <c r="O59" s="19">
        <f t="shared" si="6"/>
        <v>0</v>
      </c>
      <c r="P59" s="19"/>
      <c r="Q59" s="19"/>
      <c r="R59" s="19">
        <f t="shared" si="30"/>
        <v>0</v>
      </c>
      <c r="S59" s="22"/>
      <c r="T59" s="22"/>
      <c r="U59" s="22"/>
      <c r="V59" s="22"/>
      <c r="W59" s="22"/>
      <c r="X59" s="19"/>
      <c r="Y59" s="19" t="e">
        <f t="shared" si="13"/>
        <v>#DIV/0!</v>
      </c>
      <c r="Z59" s="19" t="e">
        <f t="shared" si="10"/>
        <v>#DIV/0!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 t="s">
        <v>43</v>
      </c>
      <c r="AK59" s="19">
        <f t="shared" si="11"/>
        <v>0</v>
      </c>
      <c r="AL59" s="19">
        <f t="shared" si="12"/>
        <v>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 x14ac:dyDescent="0.25">
      <c r="A60" s="15" t="s">
        <v>98</v>
      </c>
      <c r="B60" s="15" t="s">
        <v>37</v>
      </c>
      <c r="C60" s="15"/>
      <c r="D60" s="15">
        <v>155.16999999999999</v>
      </c>
      <c r="E60" s="15">
        <v>155.16999999999999</v>
      </c>
      <c r="F60" s="15"/>
      <c r="G60" s="16"/>
      <c r="H60" s="15">
        <f>IFERROR(VLOOKUP(A60,[1]TDSheet!$A:$B,2,0),0)</f>
        <v>0</v>
      </c>
      <c r="I60" s="15">
        <f t="shared" si="28"/>
        <v>0</v>
      </c>
      <c r="J60" s="17">
        <v>0</v>
      </c>
      <c r="K60" s="15" t="e">
        <v>#N/A</v>
      </c>
      <c r="L60" s="15" t="s">
        <v>82</v>
      </c>
      <c r="M60" s="15">
        <v>155.16999999999999</v>
      </c>
      <c r="N60" s="15">
        <f t="shared" si="29"/>
        <v>0</v>
      </c>
      <c r="O60" s="15">
        <f t="shared" si="6"/>
        <v>0</v>
      </c>
      <c r="P60" s="15">
        <v>155.16999999999999</v>
      </c>
      <c r="Q60" s="15"/>
      <c r="R60" s="15">
        <f t="shared" si="30"/>
        <v>0</v>
      </c>
      <c r="S60" s="18"/>
      <c r="T60" s="18"/>
      <c r="U60" s="18"/>
      <c r="V60" s="18"/>
      <c r="W60" s="18"/>
      <c r="X60" s="15"/>
      <c r="Y60" s="15" t="e">
        <f t="shared" si="13"/>
        <v>#DIV/0!</v>
      </c>
      <c r="Z60" s="15" t="e">
        <f t="shared" si="10"/>
        <v>#DIV/0!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/>
      <c r="AK60" s="15">
        <f t="shared" si="11"/>
        <v>0</v>
      </c>
      <c r="AL60" s="15">
        <f t="shared" si="12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x14ac:dyDescent="0.25">
      <c r="A61" s="1" t="s">
        <v>99</v>
      </c>
      <c r="B61" s="1" t="s">
        <v>42</v>
      </c>
      <c r="C61" s="1">
        <v>1006</v>
      </c>
      <c r="D61" s="1">
        <v>1014</v>
      </c>
      <c r="E61" s="1">
        <v>935</v>
      </c>
      <c r="F61" s="1">
        <v>961</v>
      </c>
      <c r="G61" s="6"/>
      <c r="H61" s="1">
        <f>IFERROR(VLOOKUP(A61,[1]TDSheet!$A:$B,2,0),0)</f>
        <v>0</v>
      </c>
      <c r="I61" s="1">
        <f t="shared" si="28"/>
        <v>961</v>
      </c>
      <c r="J61" s="11">
        <v>0.4</v>
      </c>
      <c r="K61" s="1">
        <v>40</v>
      </c>
      <c r="L61" s="1" t="s">
        <v>38</v>
      </c>
      <c r="M61" s="1">
        <v>939</v>
      </c>
      <c r="N61" s="1">
        <f t="shared" si="29"/>
        <v>-4</v>
      </c>
      <c r="O61" s="1">
        <f t="shared" si="6"/>
        <v>455</v>
      </c>
      <c r="P61" s="1">
        <v>480</v>
      </c>
      <c r="Q61" s="1"/>
      <c r="R61" s="1">
        <f t="shared" si="30"/>
        <v>91</v>
      </c>
      <c r="S61" s="5">
        <f t="shared" ref="S61" si="47">11*R61-I61</f>
        <v>40</v>
      </c>
      <c r="T61" s="5">
        <f t="shared" ref="T61:T64" si="48">S61</f>
        <v>40</v>
      </c>
      <c r="U61" s="5">
        <f t="shared" ref="U61:U64" si="49">T61-V61</f>
        <v>40</v>
      </c>
      <c r="V61" s="5"/>
      <c r="W61" s="5"/>
      <c r="X61" s="1"/>
      <c r="Y61" s="1">
        <f t="shared" ref="Y61:Y64" si="50">(I61+T61)/R61</f>
        <v>11</v>
      </c>
      <c r="Z61" s="1">
        <f t="shared" si="10"/>
        <v>10.56043956043956</v>
      </c>
      <c r="AA61" s="1">
        <v>103</v>
      </c>
      <c r="AB61" s="1">
        <v>108.8</v>
      </c>
      <c r="AC61" s="1">
        <v>109.2</v>
      </c>
      <c r="AD61" s="1">
        <v>109.2</v>
      </c>
      <c r="AE61" s="1">
        <v>98.8</v>
      </c>
      <c r="AF61" s="1">
        <v>100.6</v>
      </c>
      <c r="AG61" s="1">
        <v>128.6</v>
      </c>
      <c r="AH61" s="1">
        <v>129.4</v>
      </c>
      <c r="AI61" s="1">
        <v>107.4</v>
      </c>
      <c r="AJ61" s="1"/>
      <c r="AK61" s="1">
        <f t="shared" si="11"/>
        <v>16</v>
      </c>
      <c r="AL61" s="1">
        <f t="shared" si="12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x14ac:dyDescent="0.25">
      <c r="A62" s="1" t="s">
        <v>100</v>
      </c>
      <c r="B62" s="1" t="s">
        <v>42</v>
      </c>
      <c r="C62" s="1">
        <v>750</v>
      </c>
      <c r="D62" s="1">
        <v>659</v>
      </c>
      <c r="E62" s="1">
        <v>954</v>
      </c>
      <c r="F62" s="1">
        <v>395</v>
      </c>
      <c r="G62" s="6"/>
      <c r="H62" s="1">
        <f>IFERROR(VLOOKUP(A62,[1]TDSheet!$A:$B,2,0),0)</f>
        <v>0</v>
      </c>
      <c r="I62" s="1">
        <f t="shared" si="28"/>
        <v>395</v>
      </c>
      <c r="J62" s="11">
        <v>0.4</v>
      </c>
      <c r="K62" s="1">
        <v>40</v>
      </c>
      <c r="L62" s="1" t="s">
        <v>38</v>
      </c>
      <c r="M62" s="1">
        <v>967</v>
      </c>
      <c r="N62" s="1">
        <f t="shared" si="29"/>
        <v>-13</v>
      </c>
      <c r="O62" s="1">
        <f t="shared" si="6"/>
        <v>354</v>
      </c>
      <c r="P62" s="1">
        <v>600</v>
      </c>
      <c r="Q62" s="1"/>
      <c r="R62" s="1">
        <f t="shared" si="30"/>
        <v>70.8</v>
      </c>
      <c r="S62" s="5">
        <f>10*R62-I62</f>
        <v>313</v>
      </c>
      <c r="T62" s="5">
        <f t="shared" si="48"/>
        <v>313</v>
      </c>
      <c r="U62" s="5">
        <f t="shared" si="49"/>
        <v>313</v>
      </c>
      <c r="V62" s="5"/>
      <c r="W62" s="5"/>
      <c r="X62" s="1"/>
      <c r="Y62" s="1">
        <f t="shared" si="50"/>
        <v>10</v>
      </c>
      <c r="Z62" s="1">
        <f t="shared" si="10"/>
        <v>5.5790960451977405</v>
      </c>
      <c r="AA62" s="1">
        <v>43.2</v>
      </c>
      <c r="AB62" s="1">
        <v>46.4</v>
      </c>
      <c r="AC62" s="1">
        <v>89.6</v>
      </c>
      <c r="AD62" s="1">
        <v>91.8</v>
      </c>
      <c r="AE62" s="1">
        <v>55.4</v>
      </c>
      <c r="AF62" s="1">
        <v>57</v>
      </c>
      <c r="AG62" s="1">
        <v>81.8</v>
      </c>
      <c r="AH62" s="1">
        <v>90.6</v>
      </c>
      <c r="AI62" s="1">
        <v>80.400000000000006</v>
      </c>
      <c r="AJ62" s="23" t="s">
        <v>48</v>
      </c>
      <c r="AK62" s="1">
        <f t="shared" si="11"/>
        <v>125</v>
      </c>
      <c r="AL62" s="1">
        <f t="shared" si="12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 x14ac:dyDescent="0.25">
      <c r="A63" s="1" t="s">
        <v>101</v>
      </c>
      <c r="B63" s="1" t="s">
        <v>37</v>
      </c>
      <c r="C63" s="1">
        <v>307.66300000000001</v>
      </c>
      <c r="D63" s="1">
        <v>341.93700000000001</v>
      </c>
      <c r="E63" s="1">
        <v>372.97300000000001</v>
      </c>
      <c r="F63" s="1">
        <v>220.023</v>
      </c>
      <c r="G63" s="6"/>
      <c r="H63" s="1">
        <f>IFERROR(VLOOKUP(A63,[1]TDSheet!$A:$B,2,0),0)</f>
        <v>0</v>
      </c>
      <c r="I63" s="1">
        <f t="shared" si="28"/>
        <v>220.023</v>
      </c>
      <c r="J63" s="11">
        <v>1</v>
      </c>
      <c r="K63" s="1">
        <v>40</v>
      </c>
      <c r="L63" s="1" t="s">
        <v>38</v>
      </c>
      <c r="M63" s="1">
        <v>414.541</v>
      </c>
      <c r="N63" s="1">
        <f t="shared" si="29"/>
        <v>-41.567999999999984</v>
      </c>
      <c r="O63" s="1">
        <f t="shared" si="6"/>
        <v>270.38200000000001</v>
      </c>
      <c r="P63" s="1">
        <v>102.59099999999999</v>
      </c>
      <c r="Q63" s="1"/>
      <c r="R63" s="1">
        <f t="shared" si="30"/>
        <v>54.0764</v>
      </c>
      <c r="S63" s="5">
        <f>9*R63-I63</f>
        <v>266.66459999999995</v>
      </c>
      <c r="T63" s="5">
        <f t="shared" si="48"/>
        <v>266.66459999999995</v>
      </c>
      <c r="U63" s="5">
        <f t="shared" si="49"/>
        <v>266.66459999999995</v>
      </c>
      <c r="V63" s="5"/>
      <c r="W63" s="5"/>
      <c r="X63" s="1"/>
      <c r="Y63" s="1">
        <f t="shared" si="50"/>
        <v>9</v>
      </c>
      <c r="Z63" s="1">
        <f t="shared" si="10"/>
        <v>4.0687434814447707</v>
      </c>
      <c r="AA63" s="1">
        <v>40.442799999999998</v>
      </c>
      <c r="AB63" s="1">
        <v>32.215200000000003</v>
      </c>
      <c r="AC63" s="1">
        <v>36.021799999999999</v>
      </c>
      <c r="AD63" s="1">
        <v>45.887799999999999</v>
      </c>
      <c r="AE63" s="1">
        <v>44.62</v>
      </c>
      <c r="AF63" s="1">
        <v>43.083799999999997</v>
      </c>
      <c r="AG63" s="1">
        <v>42.786000000000001</v>
      </c>
      <c r="AH63" s="1">
        <v>41.346600000000002</v>
      </c>
      <c r="AI63" s="1">
        <v>41.991199999999999</v>
      </c>
      <c r="AJ63" s="1"/>
      <c r="AK63" s="1">
        <f t="shared" si="11"/>
        <v>267</v>
      </c>
      <c r="AL63" s="1">
        <f t="shared" si="12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1:57" x14ac:dyDescent="0.25">
      <c r="A64" s="1" t="s">
        <v>102</v>
      </c>
      <c r="B64" s="1" t="s">
        <v>37</v>
      </c>
      <c r="C64" s="1">
        <v>185.096</v>
      </c>
      <c r="D64" s="1">
        <v>509.83</v>
      </c>
      <c r="E64" s="1">
        <v>521.67399999999998</v>
      </c>
      <c r="F64" s="1">
        <v>131.71199999999999</v>
      </c>
      <c r="G64" s="6"/>
      <c r="H64" s="1">
        <f>IFERROR(VLOOKUP(A64,[1]TDSheet!$A:$B,2,0),0)</f>
        <v>0</v>
      </c>
      <c r="I64" s="1">
        <f t="shared" si="28"/>
        <v>131.71199999999999</v>
      </c>
      <c r="J64" s="11">
        <v>1</v>
      </c>
      <c r="K64" s="1">
        <v>40</v>
      </c>
      <c r="L64" s="1" t="s">
        <v>38</v>
      </c>
      <c r="M64" s="1">
        <v>527.072</v>
      </c>
      <c r="N64" s="1">
        <f t="shared" si="29"/>
        <v>-5.3980000000000246</v>
      </c>
      <c r="O64" s="1">
        <f t="shared" si="6"/>
        <v>259.07399999999996</v>
      </c>
      <c r="P64" s="1">
        <v>262.60000000000002</v>
      </c>
      <c r="Q64" s="1"/>
      <c r="R64" s="1">
        <f t="shared" si="30"/>
        <v>51.814799999999991</v>
      </c>
      <c r="S64" s="5">
        <f>8*R64-I64</f>
        <v>282.80639999999994</v>
      </c>
      <c r="T64" s="5">
        <f t="shared" si="48"/>
        <v>282.80639999999994</v>
      </c>
      <c r="U64" s="5">
        <f t="shared" si="49"/>
        <v>282.80639999999994</v>
      </c>
      <c r="V64" s="5"/>
      <c r="W64" s="5"/>
      <c r="X64" s="1"/>
      <c r="Y64" s="1">
        <f t="shared" si="50"/>
        <v>8</v>
      </c>
      <c r="Z64" s="1">
        <f t="shared" si="10"/>
        <v>2.5419764237244959</v>
      </c>
      <c r="AA64" s="1">
        <v>32.108199999999997</v>
      </c>
      <c r="AB64" s="1">
        <v>31.4938</v>
      </c>
      <c r="AC64" s="1">
        <v>33.484999999999999</v>
      </c>
      <c r="AD64" s="1">
        <v>33.709200000000003</v>
      </c>
      <c r="AE64" s="1">
        <v>35.14</v>
      </c>
      <c r="AF64" s="1">
        <v>34.591200000000001</v>
      </c>
      <c r="AG64" s="1">
        <v>34.308999999999997</v>
      </c>
      <c r="AH64" s="1">
        <v>36.630800000000001</v>
      </c>
      <c r="AI64" s="1">
        <v>36.386800000000001</v>
      </c>
      <c r="AJ64" s="1"/>
      <c r="AK64" s="1">
        <f t="shared" si="11"/>
        <v>283</v>
      </c>
      <c r="AL64" s="1">
        <f t="shared" si="12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7" x14ac:dyDescent="0.25">
      <c r="A65" s="15" t="s">
        <v>103</v>
      </c>
      <c r="B65" s="15" t="s">
        <v>37</v>
      </c>
      <c r="C65" s="15"/>
      <c r="D65" s="15">
        <v>153.93100000000001</v>
      </c>
      <c r="E65" s="15">
        <v>153.93100000000001</v>
      </c>
      <c r="F65" s="15"/>
      <c r="G65" s="16"/>
      <c r="H65" s="15">
        <f>IFERROR(VLOOKUP(A65,[1]TDSheet!$A:$B,2,0),0)</f>
        <v>0</v>
      </c>
      <c r="I65" s="15">
        <f t="shared" si="28"/>
        <v>0</v>
      </c>
      <c r="J65" s="17">
        <v>0</v>
      </c>
      <c r="K65" s="15" t="e">
        <v>#N/A</v>
      </c>
      <c r="L65" s="15" t="s">
        <v>82</v>
      </c>
      <c r="M65" s="15">
        <v>153.93100000000001</v>
      </c>
      <c r="N65" s="15">
        <f t="shared" si="29"/>
        <v>0</v>
      </c>
      <c r="O65" s="15">
        <f t="shared" si="6"/>
        <v>0</v>
      </c>
      <c r="P65" s="15">
        <v>153.93100000000001</v>
      </c>
      <c r="Q65" s="15"/>
      <c r="R65" s="15">
        <f t="shared" si="30"/>
        <v>0</v>
      </c>
      <c r="S65" s="18"/>
      <c r="T65" s="18"/>
      <c r="U65" s="18"/>
      <c r="V65" s="18"/>
      <c r="W65" s="18"/>
      <c r="X65" s="15"/>
      <c r="Y65" s="15" t="e">
        <f t="shared" si="13"/>
        <v>#DIV/0!</v>
      </c>
      <c r="Z65" s="15" t="e">
        <f t="shared" si="10"/>
        <v>#DIV/0!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/>
      <c r="AK65" s="15">
        <f t="shared" si="11"/>
        <v>0</v>
      </c>
      <c r="AL65" s="15">
        <f t="shared" si="12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57" x14ac:dyDescent="0.25">
      <c r="A66" s="19" t="s">
        <v>104</v>
      </c>
      <c r="B66" s="19" t="s">
        <v>37</v>
      </c>
      <c r="C66" s="19"/>
      <c r="D66" s="19">
        <v>151.292</v>
      </c>
      <c r="E66" s="19">
        <v>151.292</v>
      </c>
      <c r="F66" s="19"/>
      <c r="G66" s="20"/>
      <c r="H66" s="19">
        <f>IFERROR(VLOOKUP(A66,[1]TDSheet!$A:$B,2,0),0)</f>
        <v>0</v>
      </c>
      <c r="I66" s="19">
        <f t="shared" si="28"/>
        <v>0</v>
      </c>
      <c r="J66" s="21">
        <v>0</v>
      </c>
      <c r="K66" s="19">
        <v>40</v>
      </c>
      <c r="L66" s="19" t="s">
        <v>38</v>
      </c>
      <c r="M66" s="19">
        <v>151.292</v>
      </c>
      <c r="N66" s="19">
        <f t="shared" si="29"/>
        <v>0</v>
      </c>
      <c r="O66" s="19">
        <f t="shared" si="6"/>
        <v>0</v>
      </c>
      <c r="P66" s="19">
        <v>151.292</v>
      </c>
      <c r="Q66" s="19"/>
      <c r="R66" s="19">
        <f t="shared" si="30"/>
        <v>0</v>
      </c>
      <c r="S66" s="22"/>
      <c r="T66" s="22"/>
      <c r="U66" s="22"/>
      <c r="V66" s="22"/>
      <c r="W66" s="22"/>
      <c r="X66" s="19"/>
      <c r="Y66" s="19" t="e">
        <f t="shared" si="13"/>
        <v>#DIV/0!</v>
      </c>
      <c r="Z66" s="19" t="e">
        <f t="shared" si="10"/>
        <v>#DIV/0!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 t="s">
        <v>43</v>
      </c>
      <c r="AK66" s="19">
        <f t="shared" si="11"/>
        <v>0</v>
      </c>
      <c r="AL66" s="19">
        <f t="shared" si="12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1:57" x14ac:dyDescent="0.25">
      <c r="A67" s="1" t="s">
        <v>105</v>
      </c>
      <c r="B67" s="1" t="s">
        <v>37</v>
      </c>
      <c r="C67" s="1">
        <v>47.103999999999999</v>
      </c>
      <c r="D67" s="1">
        <v>87.804000000000002</v>
      </c>
      <c r="E67" s="1">
        <v>42.993000000000002</v>
      </c>
      <c r="F67" s="1">
        <v>78.831999999999994</v>
      </c>
      <c r="G67" s="6"/>
      <c r="H67" s="1">
        <f>IFERROR(VLOOKUP(A67,[1]TDSheet!$A:$B,2,0),0)</f>
        <v>0</v>
      </c>
      <c r="I67" s="1">
        <f t="shared" si="28"/>
        <v>78.831999999999994</v>
      </c>
      <c r="J67" s="11">
        <v>1</v>
      </c>
      <c r="K67" s="1">
        <v>30</v>
      </c>
      <c r="L67" s="1" t="s">
        <v>38</v>
      </c>
      <c r="M67" s="1">
        <v>44.8</v>
      </c>
      <c r="N67" s="1">
        <f t="shared" si="29"/>
        <v>-1.8069999999999951</v>
      </c>
      <c r="O67" s="1">
        <f t="shared" si="6"/>
        <v>42.993000000000002</v>
      </c>
      <c r="P67" s="1"/>
      <c r="Q67" s="1"/>
      <c r="R67" s="1">
        <f t="shared" si="30"/>
        <v>8.5986000000000011</v>
      </c>
      <c r="S67" s="5">
        <f>10*R67-I67</f>
        <v>7.1540000000000248</v>
      </c>
      <c r="T67" s="5">
        <f>S67</f>
        <v>7.1540000000000248</v>
      </c>
      <c r="U67" s="5">
        <f>T67-V67</f>
        <v>7.1540000000000248</v>
      </c>
      <c r="V67" s="5"/>
      <c r="W67" s="5"/>
      <c r="X67" s="1"/>
      <c r="Y67" s="1">
        <f>(I67+T67)/R67</f>
        <v>10</v>
      </c>
      <c r="Z67" s="1">
        <f t="shared" si="10"/>
        <v>9.1680040936896692</v>
      </c>
      <c r="AA67" s="1">
        <v>11.8604</v>
      </c>
      <c r="AB67" s="1">
        <v>10.227</v>
      </c>
      <c r="AC67" s="1">
        <v>5.8298000000000014</v>
      </c>
      <c r="AD67" s="1">
        <v>7.9697999999999993</v>
      </c>
      <c r="AE67" s="1">
        <v>10.7842</v>
      </c>
      <c r="AF67" s="1">
        <v>10.385</v>
      </c>
      <c r="AG67" s="1">
        <v>8.2392000000000003</v>
      </c>
      <c r="AH67" s="1">
        <v>8.079600000000001</v>
      </c>
      <c r="AI67" s="1">
        <v>11.489800000000001</v>
      </c>
      <c r="AJ67" s="1"/>
      <c r="AK67" s="1">
        <f t="shared" si="11"/>
        <v>7</v>
      </c>
      <c r="AL67" s="1">
        <f t="shared" si="12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1:57" x14ac:dyDescent="0.25">
      <c r="A68" s="19" t="s">
        <v>106</v>
      </c>
      <c r="B68" s="19" t="s">
        <v>42</v>
      </c>
      <c r="C68" s="19"/>
      <c r="D68" s="19"/>
      <c r="E68" s="19"/>
      <c r="F68" s="19"/>
      <c r="G68" s="20"/>
      <c r="H68" s="19">
        <f>IFERROR(VLOOKUP(A68,[1]TDSheet!$A:$B,2,0),0)</f>
        <v>0</v>
      </c>
      <c r="I68" s="19">
        <f t="shared" si="28"/>
        <v>0</v>
      </c>
      <c r="J68" s="21">
        <v>0</v>
      </c>
      <c r="K68" s="19">
        <v>60</v>
      </c>
      <c r="L68" s="19" t="s">
        <v>38</v>
      </c>
      <c r="M68" s="19"/>
      <c r="N68" s="19">
        <f t="shared" si="29"/>
        <v>0</v>
      </c>
      <c r="O68" s="19">
        <f t="shared" si="6"/>
        <v>0</v>
      </c>
      <c r="P68" s="19"/>
      <c r="Q68" s="19"/>
      <c r="R68" s="19">
        <f t="shared" si="30"/>
        <v>0</v>
      </c>
      <c r="S68" s="22"/>
      <c r="T68" s="22"/>
      <c r="U68" s="22"/>
      <c r="V68" s="22"/>
      <c r="W68" s="22"/>
      <c r="X68" s="19"/>
      <c r="Y68" s="19" t="e">
        <f t="shared" si="13"/>
        <v>#DIV/0!</v>
      </c>
      <c r="Z68" s="19" t="e">
        <f t="shared" si="10"/>
        <v>#DIV/0!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 t="s">
        <v>43</v>
      </c>
      <c r="AK68" s="19">
        <f t="shared" si="11"/>
        <v>0</v>
      </c>
      <c r="AL68" s="19">
        <f t="shared" si="12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spans="1:57" x14ac:dyDescent="0.25">
      <c r="A69" s="19" t="s">
        <v>107</v>
      </c>
      <c r="B69" s="19" t="s">
        <v>42</v>
      </c>
      <c r="C69" s="19"/>
      <c r="D69" s="19"/>
      <c r="E69" s="19"/>
      <c r="F69" s="19"/>
      <c r="G69" s="20"/>
      <c r="H69" s="19">
        <f>IFERROR(VLOOKUP(A69,[1]TDSheet!$A:$B,2,0),0)</f>
        <v>0</v>
      </c>
      <c r="I69" s="19">
        <f t="shared" ref="I69:I98" si="51">F69-G69-H69</f>
        <v>0</v>
      </c>
      <c r="J69" s="21">
        <v>0</v>
      </c>
      <c r="K69" s="19">
        <v>50</v>
      </c>
      <c r="L69" s="19" t="s">
        <v>38</v>
      </c>
      <c r="M69" s="19"/>
      <c r="N69" s="19">
        <f t="shared" ref="N69:N98" si="52">E69-M69</f>
        <v>0</v>
      </c>
      <c r="O69" s="19">
        <f t="shared" si="6"/>
        <v>0</v>
      </c>
      <c r="P69" s="19"/>
      <c r="Q69" s="19"/>
      <c r="R69" s="19">
        <f t="shared" ref="R69:R98" si="53">O69/5</f>
        <v>0</v>
      </c>
      <c r="S69" s="22"/>
      <c r="T69" s="22"/>
      <c r="U69" s="22"/>
      <c r="V69" s="22"/>
      <c r="W69" s="22"/>
      <c r="X69" s="19"/>
      <c r="Y69" s="19" t="e">
        <f t="shared" si="13"/>
        <v>#DIV/0!</v>
      </c>
      <c r="Z69" s="19" t="e">
        <f t="shared" si="10"/>
        <v>#DIV/0!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 t="s">
        <v>43</v>
      </c>
      <c r="AK69" s="19">
        <f t="shared" si="11"/>
        <v>0</v>
      </c>
      <c r="AL69" s="19">
        <f t="shared" si="12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0" spans="1:57" x14ac:dyDescent="0.25">
      <c r="A70" s="19" t="s">
        <v>108</v>
      </c>
      <c r="B70" s="19" t="s">
        <v>42</v>
      </c>
      <c r="C70" s="19"/>
      <c r="D70" s="19"/>
      <c r="E70" s="19"/>
      <c r="F70" s="19"/>
      <c r="G70" s="20"/>
      <c r="H70" s="19">
        <f>IFERROR(VLOOKUP(A70,[1]TDSheet!$A:$B,2,0),0)</f>
        <v>0</v>
      </c>
      <c r="I70" s="19">
        <f t="shared" si="51"/>
        <v>0</v>
      </c>
      <c r="J70" s="21">
        <v>0</v>
      </c>
      <c r="K70" s="19">
        <v>50</v>
      </c>
      <c r="L70" s="19" t="s">
        <v>38</v>
      </c>
      <c r="M70" s="19"/>
      <c r="N70" s="19">
        <f t="shared" si="52"/>
        <v>0</v>
      </c>
      <c r="O70" s="19">
        <f t="shared" ref="O70:O98" si="54">E70-P70</f>
        <v>0</v>
      </c>
      <c r="P70" s="19"/>
      <c r="Q70" s="19"/>
      <c r="R70" s="19">
        <f t="shared" si="53"/>
        <v>0</v>
      </c>
      <c r="S70" s="22"/>
      <c r="T70" s="22"/>
      <c r="U70" s="22"/>
      <c r="V70" s="22"/>
      <c r="W70" s="22"/>
      <c r="X70" s="19"/>
      <c r="Y70" s="19" t="e">
        <f t="shared" ref="Y70:Y90" si="55">(I70+S70)/R70</f>
        <v>#DIV/0!</v>
      </c>
      <c r="Z70" s="19" t="e">
        <f t="shared" ref="Z70:Z98" si="56">I70/R70</f>
        <v>#DIV/0!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 t="s">
        <v>43</v>
      </c>
      <c r="AK70" s="19">
        <f t="shared" si="11"/>
        <v>0</v>
      </c>
      <c r="AL70" s="19">
        <f t="shared" si="12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spans="1:57" x14ac:dyDescent="0.25">
      <c r="A71" s="19" t="s">
        <v>109</v>
      </c>
      <c r="B71" s="19" t="s">
        <v>42</v>
      </c>
      <c r="C71" s="19"/>
      <c r="D71" s="19"/>
      <c r="E71" s="19"/>
      <c r="F71" s="19"/>
      <c r="G71" s="20"/>
      <c r="H71" s="19">
        <f>IFERROR(VLOOKUP(A71,[1]TDSheet!$A:$B,2,0),0)</f>
        <v>0</v>
      </c>
      <c r="I71" s="19">
        <f t="shared" si="51"/>
        <v>0</v>
      </c>
      <c r="J71" s="21">
        <v>0</v>
      </c>
      <c r="K71" s="19">
        <v>30</v>
      </c>
      <c r="L71" s="19" t="s">
        <v>38</v>
      </c>
      <c r="M71" s="19"/>
      <c r="N71" s="19">
        <f t="shared" si="52"/>
        <v>0</v>
      </c>
      <c r="O71" s="19">
        <f t="shared" si="54"/>
        <v>0</v>
      </c>
      <c r="P71" s="19"/>
      <c r="Q71" s="19"/>
      <c r="R71" s="19">
        <f t="shared" si="53"/>
        <v>0</v>
      </c>
      <c r="S71" s="22"/>
      <c r="T71" s="22"/>
      <c r="U71" s="22"/>
      <c r="V71" s="22"/>
      <c r="W71" s="22"/>
      <c r="X71" s="19"/>
      <c r="Y71" s="19" t="e">
        <f t="shared" si="55"/>
        <v>#DIV/0!</v>
      </c>
      <c r="Z71" s="19" t="e">
        <f t="shared" si="56"/>
        <v>#DIV/0!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19" t="s">
        <v>43</v>
      </c>
      <c r="AK71" s="19">
        <f t="shared" ref="AK71:AK98" si="57">ROUND(U71*J71,0)</f>
        <v>0</v>
      </c>
      <c r="AL71" s="19">
        <f t="shared" ref="AL71:AL98" si="58">ROUND(V71*J71,0)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 spans="1:57" x14ac:dyDescent="0.25">
      <c r="A72" s="19" t="s">
        <v>110</v>
      </c>
      <c r="B72" s="19" t="s">
        <v>42</v>
      </c>
      <c r="C72" s="19"/>
      <c r="D72" s="19"/>
      <c r="E72" s="19"/>
      <c r="F72" s="19"/>
      <c r="G72" s="20"/>
      <c r="H72" s="19">
        <f>IFERROR(VLOOKUP(A72,[1]TDSheet!$A:$B,2,0),0)</f>
        <v>0</v>
      </c>
      <c r="I72" s="19">
        <f t="shared" si="51"/>
        <v>0</v>
      </c>
      <c r="J72" s="21">
        <v>0</v>
      </c>
      <c r="K72" s="19">
        <v>55</v>
      </c>
      <c r="L72" s="19" t="s">
        <v>38</v>
      </c>
      <c r="M72" s="19"/>
      <c r="N72" s="19">
        <f t="shared" si="52"/>
        <v>0</v>
      </c>
      <c r="O72" s="19">
        <f t="shared" si="54"/>
        <v>0</v>
      </c>
      <c r="P72" s="19"/>
      <c r="Q72" s="19"/>
      <c r="R72" s="19">
        <f t="shared" si="53"/>
        <v>0</v>
      </c>
      <c r="S72" s="22"/>
      <c r="T72" s="22"/>
      <c r="U72" s="22"/>
      <c r="V72" s="22"/>
      <c r="W72" s="22"/>
      <c r="X72" s="19"/>
      <c r="Y72" s="19" t="e">
        <f t="shared" si="55"/>
        <v>#DIV/0!</v>
      </c>
      <c r="Z72" s="19" t="e">
        <f t="shared" si="56"/>
        <v>#DIV/0!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 t="s">
        <v>43</v>
      </c>
      <c r="AK72" s="19">
        <f t="shared" si="57"/>
        <v>0</v>
      </c>
      <c r="AL72" s="19">
        <f t="shared" si="58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</row>
    <row r="73" spans="1:57" x14ac:dyDescent="0.25">
      <c r="A73" s="19" t="s">
        <v>111</v>
      </c>
      <c r="B73" s="19" t="s">
        <v>42</v>
      </c>
      <c r="C73" s="19"/>
      <c r="D73" s="19"/>
      <c r="E73" s="19"/>
      <c r="F73" s="19"/>
      <c r="G73" s="20"/>
      <c r="H73" s="19">
        <f>IFERROR(VLOOKUP(A73,[1]TDSheet!$A:$B,2,0),0)</f>
        <v>0</v>
      </c>
      <c r="I73" s="19">
        <f t="shared" si="51"/>
        <v>0</v>
      </c>
      <c r="J73" s="21">
        <v>0</v>
      </c>
      <c r="K73" s="19">
        <v>40</v>
      </c>
      <c r="L73" s="19" t="s">
        <v>38</v>
      </c>
      <c r="M73" s="19"/>
      <c r="N73" s="19">
        <f t="shared" si="52"/>
        <v>0</v>
      </c>
      <c r="O73" s="19">
        <f t="shared" si="54"/>
        <v>0</v>
      </c>
      <c r="P73" s="19"/>
      <c r="Q73" s="19"/>
      <c r="R73" s="19">
        <f t="shared" si="53"/>
        <v>0</v>
      </c>
      <c r="S73" s="22"/>
      <c r="T73" s="22"/>
      <c r="U73" s="22"/>
      <c r="V73" s="22"/>
      <c r="W73" s="22"/>
      <c r="X73" s="19"/>
      <c r="Y73" s="19" t="e">
        <f t="shared" si="55"/>
        <v>#DIV/0!</v>
      </c>
      <c r="Z73" s="19" t="e">
        <f t="shared" si="56"/>
        <v>#DIV/0!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 t="s">
        <v>43</v>
      </c>
      <c r="AK73" s="19">
        <f t="shared" si="57"/>
        <v>0</v>
      </c>
      <c r="AL73" s="19">
        <f t="shared" si="58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 spans="1:57" x14ac:dyDescent="0.25">
      <c r="A74" s="1" t="s">
        <v>112</v>
      </c>
      <c r="B74" s="1" t="s">
        <v>42</v>
      </c>
      <c r="C74" s="1">
        <v>50</v>
      </c>
      <c r="D74" s="1">
        <v>1</v>
      </c>
      <c r="E74" s="1">
        <v>40</v>
      </c>
      <c r="F74" s="1"/>
      <c r="G74" s="6"/>
      <c r="H74" s="1">
        <f>IFERROR(VLOOKUP(A74,[1]TDSheet!$A:$B,2,0),0)</f>
        <v>0</v>
      </c>
      <c r="I74" s="1">
        <f t="shared" si="51"/>
        <v>0</v>
      </c>
      <c r="J74" s="11">
        <v>0.4</v>
      </c>
      <c r="K74" s="1">
        <v>50</v>
      </c>
      <c r="L74" s="1" t="s">
        <v>38</v>
      </c>
      <c r="M74" s="1">
        <v>51</v>
      </c>
      <c r="N74" s="1">
        <f t="shared" si="52"/>
        <v>-11</v>
      </c>
      <c r="O74" s="1">
        <f t="shared" si="54"/>
        <v>40</v>
      </c>
      <c r="P74" s="1"/>
      <c r="Q74" s="1"/>
      <c r="R74" s="1">
        <f t="shared" si="53"/>
        <v>8</v>
      </c>
      <c r="S74" s="5">
        <f t="shared" ref="S74" si="59">13*R74-I74</f>
        <v>104</v>
      </c>
      <c r="T74" s="5">
        <f t="shared" ref="T74:T79" si="60">S74</f>
        <v>104</v>
      </c>
      <c r="U74" s="5">
        <f t="shared" ref="U74:U79" si="61">T74-V74</f>
        <v>104</v>
      </c>
      <c r="V74" s="5"/>
      <c r="W74" s="5"/>
      <c r="X74" s="1"/>
      <c r="Y74" s="1">
        <f t="shared" ref="Y74:Y79" si="62">(I74+T74)/R74</f>
        <v>13</v>
      </c>
      <c r="Z74" s="1">
        <f t="shared" si="56"/>
        <v>0</v>
      </c>
      <c r="AA74" s="1">
        <v>3.8</v>
      </c>
      <c r="AB74" s="1">
        <v>4.2</v>
      </c>
      <c r="AC74" s="1">
        <v>4</v>
      </c>
      <c r="AD74" s="1">
        <v>6.6</v>
      </c>
      <c r="AE74" s="1">
        <v>5.4</v>
      </c>
      <c r="AF74" s="1">
        <v>1.2</v>
      </c>
      <c r="AG74" s="1">
        <v>1.6</v>
      </c>
      <c r="AH74" s="1">
        <v>4.5999999999999996</v>
      </c>
      <c r="AI74" s="1">
        <v>9</v>
      </c>
      <c r="AJ74" s="1"/>
      <c r="AK74" s="1">
        <f t="shared" si="57"/>
        <v>42</v>
      </c>
      <c r="AL74" s="1">
        <f t="shared" si="58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</row>
    <row r="75" spans="1:57" x14ac:dyDescent="0.25">
      <c r="A75" s="14" t="s">
        <v>113</v>
      </c>
      <c r="B75" s="1" t="s">
        <v>42</v>
      </c>
      <c r="C75" s="1"/>
      <c r="D75" s="1">
        <v>48</v>
      </c>
      <c r="E75" s="1">
        <v>35</v>
      </c>
      <c r="F75" s="1">
        <v>13</v>
      </c>
      <c r="G75" s="6"/>
      <c r="H75" s="1">
        <f>IFERROR(VLOOKUP(A75,[1]TDSheet!$A:$B,2,0),0)</f>
        <v>0</v>
      </c>
      <c r="I75" s="1">
        <f t="shared" si="51"/>
        <v>13</v>
      </c>
      <c r="J75" s="11">
        <v>0.11</v>
      </c>
      <c r="K75" s="1">
        <v>150</v>
      </c>
      <c r="L75" s="1" t="s">
        <v>38</v>
      </c>
      <c r="M75" s="1">
        <v>35</v>
      </c>
      <c r="N75" s="1">
        <f t="shared" si="52"/>
        <v>0</v>
      </c>
      <c r="O75" s="1">
        <f t="shared" si="54"/>
        <v>35</v>
      </c>
      <c r="P75" s="1"/>
      <c r="Q75" s="1"/>
      <c r="R75" s="1">
        <f t="shared" si="53"/>
        <v>7</v>
      </c>
      <c r="S75" s="5">
        <f>9*R75-I75</f>
        <v>50</v>
      </c>
      <c r="T75" s="5">
        <f t="shared" si="60"/>
        <v>50</v>
      </c>
      <c r="U75" s="5">
        <f t="shared" si="61"/>
        <v>50</v>
      </c>
      <c r="V75" s="5"/>
      <c r="W75" s="5"/>
      <c r="X75" s="1"/>
      <c r="Y75" s="1">
        <f t="shared" si="62"/>
        <v>9</v>
      </c>
      <c r="Z75" s="1">
        <f t="shared" si="56"/>
        <v>1.8571428571428572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 t="s">
        <v>134</v>
      </c>
      <c r="AK75" s="1">
        <f t="shared" si="57"/>
        <v>6</v>
      </c>
      <c r="AL75" s="1">
        <f t="shared" si="58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</row>
    <row r="76" spans="1:57" x14ac:dyDescent="0.25">
      <c r="A76" s="1" t="s">
        <v>114</v>
      </c>
      <c r="B76" s="1" t="s">
        <v>42</v>
      </c>
      <c r="C76" s="1"/>
      <c r="D76" s="1">
        <v>20</v>
      </c>
      <c r="E76" s="1">
        <v>12</v>
      </c>
      <c r="F76" s="1"/>
      <c r="G76" s="6"/>
      <c r="H76" s="1">
        <f>IFERROR(VLOOKUP(A76,[1]TDSheet!$A:$B,2,0),0)</f>
        <v>0</v>
      </c>
      <c r="I76" s="1">
        <f t="shared" si="51"/>
        <v>0</v>
      </c>
      <c r="J76" s="11">
        <v>0.06</v>
      </c>
      <c r="K76" s="1">
        <v>60</v>
      </c>
      <c r="L76" s="1" t="s">
        <v>38</v>
      </c>
      <c r="M76" s="1">
        <v>28</v>
      </c>
      <c r="N76" s="1">
        <f t="shared" si="52"/>
        <v>-16</v>
      </c>
      <c r="O76" s="1">
        <f t="shared" si="54"/>
        <v>12</v>
      </c>
      <c r="P76" s="1"/>
      <c r="Q76" s="1"/>
      <c r="R76" s="1">
        <f t="shared" si="53"/>
        <v>2.4</v>
      </c>
      <c r="S76" s="5">
        <f>7*R76-I76</f>
        <v>16.8</v>
      </c>
      <c r="T76" s="5">
        <f t="shared" si="60"/>
        <v>16.8</v>
      </c>
      <c r="U76" s="5">
        <f t="shared" si="61"/>
        <v>16.8</v>
      </c>
      <c r="V76" s="5"/>
      <c r="W76" s="5"/>
      <c r="X76" s="1"/>
      <c r="Y76" s="1">
        <f t="shared" si="62"/>
        <v>7.0000000000000009</v>
      </c>
      <c r="Z76" s="1">
        <f t="shared" si="56"/>
        <v>0</v>
      </c>
      <c r="AA76" s="1">
        <v>0</v>
      </c>
      <c r="AB76" s="1">
        <v>0</v>
      </c>
      <c r="AC76" s="1">
        <v>-1.4</v>
      </c>
      <c r="AD76" s="1">
        <v>-1.6</v>
      </c>
      <c r="AE76" s="1">
        <v>1.6</v>
      </c>
      <c r="AF76" s="1">
        <v>3</v>
      </c>
      <c r="AG76" s="1">
        <v>9</v>
      </c>
      <c r="AH76" s="1">
        <v>10.4</v>
      </c>
      <c r="AI76" s="1">
        <v>8.1999999999999993</v>
      </c>
      <c r="AJ76" s="1" t="s">
        <v>115</v>
      </c>
      <c r="AK76" s="1">
        <f t="shared" si="57"/>
        <v>1</v>
      </c>
      <c r="AL76" s="1">
        <f t="shared" si="58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</row>
    <row r="77" spans="1:57" x14ac:dyDescent="0.25">
      <c r="A77" s="1" t="s">
        <v>116</v>
      </c>
      <c r="B77" s="1" t="s">
        <v>42</v>
      </c>
      <c r="C77" s="1">
        <v>60</v>
      </c>
      <c r="D77" s="1">
        <v>20</v>
      </c>
      <c r="E77" s="1">
        <v>59</v>
      </c>
      <c r="F77" s="1">
        <v>-1</v>
      </c>
      <c r="G77" s="6"/>
      <c r="H77" s="1">
        <f>IFERROR(VLOOKUP(A77,[1]TDSheet!$A:$B,2,0),0)</f>
        <v>0</v>
      </c>
      <c r="I77" s="1">
        <f t="shared" si="51"/>
        <v>-1</v>
      </c>
      <c r="J77" s="11">
        <v>0.15</v>
      </c>
      <c r="K77" s="1">
        <v>60</v>
      </c>
      <c r="L77" s="1" t="s">
        <v>38</v>
      </c>
      <c r="M77" s="1">
        <v>64</v>
      </c>
      <c r="N77" s="1">
        <f t="shared" si="52"/>
        <v>-5</v>
      </c>
      <c r="O77" s="1">
        <f t="shared" si="54"/>
        <v>59</v>
      </c>
      <c r="P77" s="1"/>
      <c r="Q77" s="1"/>
      <c r="R77" s="1">
        <f t="shared" si="53"/>
        <v>11.8</v>
      </c>
      <c r="S77" s="5">
        <f>7*R77-I77</f>
        <v>83.600000000000009</v>
      </c>
      <c r="T77" s="5">
        <f t="shared" si="60"/>
        <v>83.600000000000009</v>
      </c>
      <c r="U77" s="5">
        <f t="shared" si="61"/>
        <v>83.600000000000009</v>
      </c>
      <c r="V77" s="5"/>
      <c r="W77" s="5"/>
      <c r="X77" s="1"/>
      <c r="Y77" s="1">
        <f t="shared" si="62"/>
        <v>7</v>
      </c>
      <c r="Z77" s="1">
        <f t="shared" si="56"/>
        <v>-8.4745762711864403E-2</v>
      </c>
      <c r="AA77" s="1">
        <v>2.8</v>
      </c>
      <c r="AB77" s="1">
        <v>-0.2</v>
      </c>
      <c r="AC77" s="1">
        <v>0</v>
      </c>
      <c r="AD77" s="1">
        <v>0</v>
      </c>
      <c r="AE77" s="1">
        <v>0</v>
      </c>
      <c r="AF77" s="1">
        <v>0</v>
      </c>
      <c r="AG77" s="1">
        <v>6.4</v>
      </c>
      <c r="AH77" s="1">
        <v>10.8</v>
      </c>
      <c r="AI77" s="1">
        <v>8.8000000000000007</v>
      </c>
      <c r="AJ77" s="1"/>
      <c r="AK77" s="1">
        <f t="shared" si="57"/>
        <v>13</v>
      </c>
      <c r="AL77" s="1">
        <f t="shared" si="58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</row>
    <row r="78" spans="1:57" x14ac:dyDescent="0.25">
      <c r="A78" s="1" t="s">
        <v>117</v>
      </c>
      <c r="B78" s="1" t="s">
        <v>42</v>
      </c>
      <c r="C78" s="1">
        <v>32</v>
      </c>
      <c r="D78" s="1">
        <v>70</v>
      </c>
      <c r="E78" s="1">
        <v>25</v>
      </c>
      <c r="F78" s="1">
        <v>68</v>
      </c>
      <c r="G78" s="6"/>
      <c r="H78" s="1">
        <f>IFERROR(VLOOKUP(A78,[1]TDSheet!$A:$B,2,0),0)</f>
        <v>0</v>
      </c>
      <c r="I78" s="1">
        <f t="shared" si="51"/>
        <v>68</v>
      </c>
      <c r="J78" s="11">
        <v>0.4</v>
      </c>
      <c r="K78" s="1">
        <v>55</v>
      </c>
      <c r="L78" s="1" t="s">
        <v>38</v>
      </c>
      <c r="M78" s="1">
        <v>26</v>
      </c>
      <c r="N78" s="1">
        <f t="shared" si="52"/>
        <v>-1</v>
      </c>
      <c r="O78" s="1">
        <f t="shared" si="54"/>
        <v>25</v>
      </c>
      <c r="P78" s="1"/>
      <c r="Q78" s="1"/>
      <c r="R78" s="1">
        <f t="shared" si="53"/>
        <v>5</v>
      </c>
      <c r="S78" s="5"/>
      <c r="T78" s="5">
        <f t="shared" si="60"/>
        <v>0</v>
      </c>
      <c r="U78" s="5">
        <f t="shared" si="61"/>
        <v>0</v>
      </c>
      <c r="V78" s="5"/>
      <c r="W78" s="5"/>
      <c r="X78" s="1"/>
      <c r="Y78" s="1">
        <f t="shared" si="62"/>
        <v>13.6</v>
      </c>
      <c r="Z78" s="1">
        <f t="shared" si="56"/>
        <v>13.6</v>
      </c>
      <c r="AA78" s="1">
        <v>8.1999999999999993</v>
      </c>
      <c r="AB78" s="1">
        <v>7.8</v>
      </c>
      <c r="AC78" s="1">
        <v>5.4</v>
      </c>
      <c r="AD78" s="1">
        <v>6</v>
      </c>
      <c r="AE78" s="1">
        <v>5.8</v>
      </c>
      <c r="AF78" s="1">
        <v>4.5999999999999996</v>
      </c>
      <c r="AG78" s="1">
        <v>2</v>
      </c>
      <c r="AH78" s="1">
        <v>3.4</v>
      </c>
      <c r="AI78" s="1">
        <v>7</v>
      </c>
      <c r="AJ78" s="1"/>
      <c r="AK78" s="1">
        <f t="shared" si="57"/>
        <v>0</v>
      </c>
      <c r="AL78" s="1">
        <f t="shared" si="58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</row>
    <row r="79" spans="1:57" x14ac:dyDescent="0.25">
      <c r="A79" s="1" t="s">
        <v>118</v>
      </c>
      <c r="B79" s="1" t="s">
        <v>37</v>
      </c>
      <c r="C79" s="1">
        <v>22.338000000000001</v>
      </c>
      <c r="D79" s="1">
        <v>77.453000000000003</v>
      </c>
      <c r="E79" s="1">
        <v>46.56</v>
      </c>
      <c r="F79" s="1">
        <v>50.575000000000003</v>
      </c>
      <c r="G79" s="6"/>
      <c r="H79" s="1">
        <f>IFERROR(VLOOKUP(A79,[1]TDSheet!$A:$B,2,0),0)</f>
        <v>0</v>
      </c>
      <c r="I79" s="1">
        <f t="shared" si="51"/>
        <v>50.575000000000003</v>
      </c>
      <c r="J79" s="11">
        <v>1</v>
      </c>
      <c r="K79" s="1">
        <v>55</v>
      </c>
      <c r="L79" s="1" t="s">
        <v>38</v>
      </c>
      <c r="M79" s="1">
        <v>50.6</v>
      </c>
      <c r="N79" s="1">
        <f t="shared" si="52"/>
        <v>-4.0399999999999991</v>
      </c>
      <c r="O79" s="1">
        <f t="shared" si="54"/>
        <v>46.56</v>
      </c>
      <c r="P79" s="1"/>
      <c r="Q79" s="1"/>
      <c r="R79" s="1">
        <f t="shared" si="53"/>
        <v>9.3120000000000012</v>
      </c>
      <c r="S79" s="5">
        <f>12*R79-I79</f>
        <v>61.169000000000011</v>
      </c>
      <c r="T79" s="5">
        <f t="shared" si="60"/>
        <v>61.169000000000011</v>
      </c>
      <c r="U79" s="5">
        <f t="shared" si="61"/>
        <v>61.169000000000011</v>
      </c>
      <c r="V79" s="5"/>
      <c r="W79" s="5"/>
      <c r="X79" s="1"/>
      <c r="Y79" s="1">
        <f t="shared" si="62"/>
        <v>12</v>
      </c>
      <c r="Z79" s="1">
        <f t="shared" si="56"/>
        <v>5.4311640893470789</v>
      </c>
      <c r="AA79" s="1">
        <v>6.5959999999999992</v>
      </c>
      <c r="AB79" s="1">
        <v>7.4036</v>
      </c>
      <c r="AC79" s="1">
        <v>4.7723999999999993</v>
      </c>
      <c r="AD79" s="1">
        <v>4.7691999999999997</v>
      </c>
      <c r="AE79" s="1">
        <v>4.5224000000000002</v>
      </c>
      <c r="AF79" s="1">
        <v>3.721200000000001</v>
      </c>
      <c r="AG79" s="1">
        <v>4.2552000000000003</v>
      </c>
      <c r="AH79" s="1">
        <v>6.39</v>
      </c>
      <c r="AI79" s="1">
        <v>10.110200000000001</v>
      </c>
      <c r="AJ79" s="1"/>
      <c r="AK79" s="1">
        <f t="shared" si="57"/>
        <v>61</v>
      </c>
      <c r="AL79" s="1">
        <f t="shared" si="58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</row>
    <row r="80" spans="1:57" x14ac:dyDescent="0.25">
      <c r="A80" s="19" t="s">
        <v>119</v>
      </c>
      <c r="B80" s="19" t="s">
        <v>37</v>
      </c>
      <c r="C80" s="19"/>
      <c r="D80" s="19"/>
      <c r="E80" s="19"/>
      <c r="F80" s="19"/>
      <c r="G80" s="20"/>
      <c r="H80" s="19">
        <f>IFERROR(VLOOKUP(A80,[1]TDSheet!$A:$B,2,0),0)</f>
        <v>0</v>
      </c>
      <c r="I80" s="19">
        <f t="shared" si="51"/>
        <v>0</v>
      </c>
      <c r="J80" s="21">
        <v>0</v>
      </c>
      <c r="K80" s="19">
        <v>50</v>
      </c>
      <c r="L80" s="19" t="s">
        <v>38</v>
      </c>
      <c r="M80" s="19"/>
      <c r="N80" s="19">
        <f t="shared" si="52"/>
        <v>0</v>
      </c>
      <c r="O80" s="19">
        <f t="shared" si="54"/>
        <v>0</v>
      </c>
      <c r="P80" s="19"/>
      <c r="Q80" s="19"/>
      <c r="R80" s="19">
        <f t="shared" si="53"/>
        <v>0</v>
      </c>
      <c r="S80" s="22"/>
      <c r="T80" s="22"/>
      <c r="U80" s="22"/>
      <c r="V80" s="22"/>
      <c r="W80" s="22"/>
      <c r="X80" s="19"/>
      <c r="Y80" s="19" t="e">
        <f t="shared" si="55"/>
        <v>#DIV/0!</v>
      </c>
      <c r="Z80" s="19" t="e">
        <f t="shared" si="56"/>
        <v>#DIV/0!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 t="s">
        <v>43</v>
      </c>
      <c r="AK80" s="19">
        <f t="shared" si="57"/>
        <v>0</v>
      </c>
      <c r="AL80" s="19">
        <f t="shared" si="58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</row>
    <row r="81" spans="1:57" x14ac:dyDescent="0.25">
      <c r="A81" s="1" t="s">
        <v>120</v>
      </c>
      <c r="B81" s="1" t="s">
        <v>42</v>
      </c>
      <c r="C81" s="1">
        <v>44</v>
      </c>
      <c r="D81" s="1"/>
      <c r="E81" s="1">
        <v>-17</v>
      </c>
      <c r="F81" s="1"/>
      <c r="G81" s="6"/>
      <c r="H81" s="1">
        <f>IFERROR(VLOOKUP(A81,[1]TDSheet!$A:$B,2,0),0)</f>
        <v>0</v>
      </c>
      <c r="I81" s="1">
        <f t="shared" si="51"/>
        <v>0</v>
      </c>
      <c r="J81" s="11">
        <v>0.2</v>
      </c>
      <c r="K81" s="1">
        <v>40</v>
      </c>
      <c r="L81" s="1" t="s">
        <v>38</v>
      </c>
      <c r="M81" s="1">
        <v>2</v>
      </c>
      <c r="N81" s="1">
        <f t="shared" si="52"/>
        <v>-19</v>
      </c>
      <c r="O81" s="1">
        <f t="shared" si="54"/>
        <v>-17</v>
      </c>
      <c r="P81" s="1"/>
      <c r="Q81" s="1"/>
      <c r="R81" s="1">
        <f t="shared" si="53"/>
        <v>-3.4</v>
      </c>
      <c r="S81" s="5">
        <v>20</v>
      </c>
      <c r="T81" s="5">
        <f t="shared" ref="T81:T89" si="63">S81</f>
        <v>20</v>
      </c>
      <c r="U81" s="5">
        <f t="shared" ref="U81:U89" si="64">T81-V81</f>
        <v>20</v>
      </c>
      <c r="V81" s="5"/>
      <c r="W81" s="5"/>
      <c r="X81" s="1"/>
      <c r="Y81" s="1">
        <f t="shared" ref="Y81:Y89" si="65">(I81+T81)/R81</f>
        <v>-5.882352941176471</v>
      </c>
      <c r="Z81" s="1">
        <f t="shared" si="56"/>
        <v>0</v>
      </c>
      <c r="AA81" s="1">
        <v>-0.4</v>
      </c>
      <c r="AB81" s="1">
        <v>-0.2</v>
      </c>
      <c r="AC81" s="1">
        <v>2.6</v>
      </c>
      <c r="AD81" s="1">
        <v>5.8</v>
      </c>
      <c r="AE81" s="1">
        <v>6.4</v>
      </c>
      <c r="AF81" s="1">
        <v>4.2</v>
      </c>
      <c r="AG81" s="1">
        <v>7.2</v>
      </c>
      <c r="AH81" s="1">
        <v>9.4</v>
      </c>
      <c r="AI81" s="1">
        <v>13</v>
      </c>
      <c r="AJ81" s="1"/>
      <c r="AK81" s="1">
        <f t="shared" si="57"/>
        <v>4</v>
      </c>
      <c r="AL81" s="1">
        <f t="shared" si="58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</row>
    <row r="82" spans="1:57" x14ac:dyDescent="0.25">
      <c r="A82" s="1" t="s">
        <v>122</v>
      </c>
      <c r="B82" s="1" t="s">
        <v>42</v>
      </c>
      <c r="C82" s="1">
        <v>66</v>
      </c>
      <c r="D82" s="1"/>
      <c r="E82" s="1">
        <v>6</v>
      </c>
      <c r="F82" s="1">
        <v>15</v>
      </c>
      <c r="G82" s="6"/>
      <c r="H82" s="1">
        <f>IFERROR(VLOOKUP(A82,[1]TDSheet!$A:$B,2,0),0)</f>
        <v>0</v>
      </c>
      <c r="I82" s="1">
        <f t="shared" si="51"/>
        <v>15</v>
      </c>
      <c r="J82" s="11">
        <v>0.2</v>
      </c>
      <c r="K82" s="1">
        <v>35</v>
      </c>
      <c r="L82" s="1" t="s">
        <v>38</v>
      </c>
      <c r="M82" s="1">
        <v>27</v>
      </c>
      <c r="N82" s="1">
        <f t="shared" si="52"/>
        <v>-21</v>
      </c>
      <c r="O82" s="1">
        <f t="shared" si="54"/>
        <v>6</v>
      </c>
      <c r="P82" s="1"/>
      <c r="Q82" s="1"/>
      <c r="R82" s="1">
        <f t="shared" si="53"/>
        <v>1.2</v>
      </c>
      <c r="S82" s="5"/>
      <c r="T82" s="5">
        <f t="shared" si="63"/>
        <v>0</v>
      </c>
      <c r="U82" s="5">
        <f t="shared" si="64"/>
        <v>0</v>
      </c>
      <c r="V82" s="5"/>
      <c r="W82" s="5"/>
      <c r="X82" s="1"/>
      <c r="Y82" s="1">
        <f t="shared" si="65"/>
        <v>12.5</v>
      </c>
      <c r="Z82" s="1">
        <f t="shared" si="56"/>
        <v>12.5</v>
      </c>
      <c r="AA82" s="1">
        <v>2</v>
      </c>
      <c r="AB82" s="1">
        <v>2.2000000000000002</v>
      </c>
      <c r="AC82" s="1">
        <v>5.8</v>
      </c>
      <c r="AD82" s="1">
        <v>7.6</v>
      </c>
      <c r="AE82" s="1">
        <v>10.6</v>
      </c>
      <c r="AF82" s="1">
        <v>9.6</v>
      </c>
      <c r="AG82" s="1">
        <v>8.8000000000000007</v>
      </c>
      <c r="AH82" s="1">
        <v>6.8</v>
      </c>
      <c r="AI82" s="1">
        <v>10.199999999999999</v>
      </c>
      <c r="AJ82" s="24" t="s">
        <v>121</v>
      </c>
      <c r="AK82" s="1">
        <f t="shared" si="57"/>
        <v>0</v>
      </c>
      <c r="AL82" s="1">
        <f t="shared" si="58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</row>
    <row r="83" spans="1:57" x14ac:dyDescent="0.25">
      <c r="A83" s="1" t="s">
        <v>123</v>
      </c>
      <c r="B83" s="1" t="s">
        <v>37</v>
      </c>
      <c r="C83" s="1">
        <v>314.702</v>
      </c>
      <c r="D83" s="1">
        <v>305.10000000000002</v>
      </c>
      <c r="E83" s="1">
        <v>419.65800000000002</v>
      </c>
      <c r="F83" s="1">
        <v>166.952</v>
      </c>
      <c r="G83" s="6"/>
      <c r="H83" s="1">
        <f>IFERROR(VLOOKUP(A83,[1]TDSheet!$A:$B,2,0),0)</f>
        <v>0</v>
      </c>
      <c r="I83" s="1">
        <f t="shared" si="51"/>
        <v>166.952</v>
      </c>
      <c r="J83" s="11">
        <v>1</v>
      </c>
      <c r="K83" s="1">
        <v>60</v>
      </c>
      <c r="L83" s="1" t="s">
        <v>38</v>
      </c>
      <c r="M83" s="1">
        <v>418.15</v>
      </c>
      <c r="N83" s="1">
        <f t="shared" si="52"/>
        <v>1.5080000000000382</v>
      </c>
      <c r="O83" s="1">
        <f t="shared" si="54"/>
        <v>114.55799999999999</v>
      </c>
      <c r="P83" s="1">
        <v>305.10000000000002</v>
      </c>
      <c r="Q83" s="1"/>
      <c r="R83" s="1">
        <f t="shared" si="53"/>
        <v>22.9116</v>
      </c>
      <c r="S83" s="5">
        <f t="shared" ref="S83" si="66">14*R83-I83</f>
        <v>153.81040000000002</v>
      </c>
      <c r="T83" s="5">
        <v>200</v>
      </c>
      <c r="U83" s="5">
        <f t="shared" si="64"/>
        <v>200</v>
      </c>
      <c r="V83" s="5"/>
      <c r="W83" s="26">
        <v>200</v>
      </c>
      <c r="X83" s="23" t="s">
        <v>143</v>
      </c>
      <c r="Y83" s="1">
        <f t="shared" si="65"/>
        <v>16.01599189929992</v>
      </c>
      <c r="Z83" s="1">
        <f t="shared" si="56"/>
        <v>7.2867892246722183</v>
      </c>
      <c r="AA83" s="1">
        <v>14.0892</v>
      </c>
      <c r="AB83" s="1">
        <v>10.49</v>
      </c>
      <c r="AC83" s="1">
        <v>14.9124</v>
      </c>
      <c r="AD83" s="1">
        <v>17.3292</v>
      </c>
      <c r="AE83" s="1">
        <v>41.816000000000003</v>
      </c>
      <c r="AF83" s="1">
        <v>42.760399999999997</v>
      </c>
      <c r="AG83" s="1">
        <v>53.086399999999998</v>
      </c>
      <c r="AH83" s="1">
        <v>49.037999999999997</v>
      </c>
      <c r="AI83" s="1">
        <v>53.924599999999998</v>
      </c>
      <c r="AJ83" s="1"/>
      <c r="AK83" s="1">
        <f t="shared" si="57"/>
        <v>200</v>
      </c>
      <c r="AL83" s="1">
        <f t="shared" si="58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</row>
    <row r="84" spans="1:57" x14ac:dyDescent="0.25">
      <c r="A84" s="1" t="s">
        <v>124</v>
      </c>
      <c r="B84" s="1" t="s">
        <v>37</v>
      </c>
      <c r="C84" s="1">
        <v>1482.643</v>
      </c>
      <c r="D84" s="1">
        <v>3963.34</v>
      </c>
      <c r="E84" s="1">
        <v>3683.2159999999999</v>
      </c>
      <c r="F84" s="1">
        <v>1606.1179999999999</v>
      </c>
      <c r="G84" s="6"/>
      <c r="H84" s="1">
        <f>IFERROR(VLOOKUP(A84,[1]TDSheet!$A:$B,2,0),0)</f>
        <v>1007.275</v>
      </c>
      <c r="I84" s="1">
        <f t="shared" si="51"/>
        <v>598.84299999999996</v>
      </c>
      <c r="J84" s="11">
        <v>1</v>
      </c>
      <c r="K84" s="1">
        <v>60</v>
      </c>
      <c r="L84" s="1" t="s">
        <v>38</v>
      </c>
      <c r="M84" s="1">
        <v>3649.84</v>
      </c>
      <c r="N84" s="1">
        <f t="shared" si="52"/>
        <v>33.375999999999749</v>
      </c>
      <c r="O84" s="1">
        <f t="shared" si="54"/>
        <v>1161.7759999999998</v>
      </c>
      <c r="P84" s="1">
        <v>2521.44</v>
      </c>
      <c r="Q84" s="1"/>
      <c r="R84" s="1">
        <f t="shared" si="53"/>
        <v>232.35519999999997</v>
      </c>
      <c r="S84" s="5">
        <f>10*R84-I84</f>
        <v>1724.7089999999998</v>
      </c>
      <c r="T84" s="5">
        <f t="shared" si="63"/>
        <v>1724.7089999999998</v>
      </c>
      <c r="U84" s="5">
        <f t="shared" si="64"/>
        <v>994.70899999999983</v>
      </c>
      <c r="V84" s="5">
        <v>730</v>
      </c>
      <c r="W84" s="5"/>
      <c r="X84" s="1"/>
      <c r="Y84" s="1">
        <f t="shared" si="65"/>
        <v>10</v>
      </c>
      <c r="Z84" s="1">
        <f t="shared" si="56"/>
        <v>2.5772739323243035</v>
      </c>
      <c r="AA84" s="1">
        <v>135.4522</v>
      </c>
      <c r="AB84" s="1">
        <v>137.50640000000001</v>
      </c>
      <c r="AC84" s="1">
        <v>190.38079999999999</v>
      </c>
      <c r="AD84" s="1">
        <v>207.54900000000001</v>
      </c>
      <c r="AE84" s="1">
        <v>206.15780000000001</v>
      </c>
      <c r="AF84" s="1">
        <v>196.87479999999999</v>
      </c>
      <c r="AG84" s="1">
        <v>205.42400000000001</v>
      </c>
      <c r="AH84" s="1">
        <v>202.8766</v>
      </c>
      <c r="AI84" s="1">
        <v>233.7148</v>
      </c>
      <c r="AJ84" s="1"/>
      <c r="AK84" s="1">
        <f t="shared" si="57"/>
        <v>995</v>
      </c>
      <c r="AL84" s="1">
        <f t="shared" si="58"/>
        <v>730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</row>
    <row r="85" spans="1:57" x14ac:dyDescent="0.25">
      <c r="A85" s="1" t="s">
        <v>125</v>
      </c>
      <c r="B85" s="1" t="s">
        <v>37</v>
      </c>
      <c r="C85" s="1">
        <v>1847.502</v>
      </c>
      <c r="D85" s="1">
        <v>7631.54</v>
      </c>
      <c r="E85" s="1">
        <v>6831.5439999999999</v>
      </c>
      <c r="F85" s="1">
        <v>2465.7159999999999</v>
      </c>
      <c r="G85" s="6"/>
      <c r="H85" s="1">
        <f>IFERROR(VLOOKUP(A85,[1]TDSheet!$A:$B,2,0),0)</f>
        <v>1007.865</v>
      </c>
      <c r="I85" s="1">
        <f t="shared" si="51"/>
        <v>1457.8509999999999</v>
      </c>
      <c r="J85" s="11">
        <v>1</v>
      </c>
      <c r="K85" s="1">
        <v>60</v>
      </c>
      <c r="L85" s="1" t="s">
        <v>38</v>
      </c>
      <c r="M85" s="1">
        <v>6748.7950000000001</v>
      </c>
      <c r="N85" s="1">
        <f t="shared" si="52"/>
        <v>82.748999999999796</v>
      </c>
      <c r="O85" s="1">
        <f t="shared" si="54"/>
        <v>1834.7489999999998</v>
      </c>
      <c r="P85" s="1">
        <v>4996.7950000000001</v>
      </c>
      <c r="Q85" s="1"/>
      <c r="R85" s="1">
        <f t="shared" si="53"/>
        <v>366.94979999999998</v>
      </c>
      <c r="S85" s="5">
        <f t="shared" ref="S85:S86" si="67">11*R85-I85</f>
        <v>2578.5968000000003</v>
      </c>
      <c r="T85" s="5">
        <f t="shared" si="63"/>
        <v>2578.5968000000003</v>
      </c>
      <c r="U85" s="5">
        <f t="shared" si="64"/>
        <v>1578.5968000000003</v>
      </c>
      <c r="V85" s="5">
        <v>1000</v>
      </c>
      <c r="W85" s="5"/>
      <c r="X85" s="1"/>
      <c r="Y85" s="1">
        <f t="shared" si="65"/>
        <v>11</v>
      </c>
      <c r="Z85" s="1">
        <f t="shared" si="56"/>
        <v>3.9728894797053984</v>
      </c>
      <c r="AA85" s="1">
        <v>234.41399999999999</v>
      </c>
      <c r="AB85" s="1">
        <v>234.2758</v>
      </c>
      <c r="AC85" s="1">
        <v>235.36859999999999</v>
      </c>
      <c r="AD85" s="1">
        <v>199.30680000000001</v>
      </c>
      <c r="AE85" s="1">
        <v>186.38079999999991</v>
      </c>
      <c r="AF85" s="1">
        <v>279.19380000000001</v>
      </c>
      <c r="AG85" s="1">
        <v>223.84020000000001</v>
      </c>
      <c r="AH85" s="1">
        <v>248.517</v>
      </c>
      <c r="AI85" s="1">
        <v>120.5772</v>
      </c>
      <c r="AJ85" s="1"/>
      <c r="AK85" s="1">
        <f t="shared" si="57"/>
        <v>1579</v>
      </c>
      <c r="AL85" s="1">
        <f t="shared" si="58"/>
        <v>1000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</row>
    <row r="86" spans="1:57" x14ac:dyDescent="0.25">
      <c r="A86" s="1" t="s">
        <v>126</v>
      </c>
      <c r="B86" s="1" t="s">
        <v>37</v>
      </c>
      <c r="C86" s="1">
        <v>3787.8049999999998</v>
      </c>
      <c r="D86" s="1">
        <v>11156.263000000001</v>
      </c>
      <c r="E86" s="1">
        <v>9901.9889999999996</v>
      </c>
      <c r="F86" s="1">
        <v>11626.547</v>
      </c>
      <c r="G86" s="6">
        <v>6989.7650000000003</v>
      </c>
      <c r="H86" s="1">
        <f>IFERROR(VLOOKUP(A86,[1]TDSheet!$A:$B,2,0),0)</f>
        <v>2016.39</v>
      </c>
      <c r="I86" s="1">
        <f t="shared" si="51"/>
        <v>2620.3919999999998</v>
      </c>
      <c r="J86" s="11">
        <v>1</v>
      </c>
      <c r="K86" s="1">
        <v>60</v>
      </c>
      <c r="L86" s="1" t="s">
        <v>38</v>
      </c>
      <c r="M86" s="1">
        <v>11836.94</v>
      </c>
      <c r="N86" s="1">
        <f>E86-M86</f>
        <v>-1934.9510000000009</v>
      </c>
      <c r="O86" s="1">
        <f t="shared" si="54"/>
        <v>2912.2239999999993</v>
      </c>
      <c r="P86" s="1">
        <v>6989.7650000000003</v>
      </c>
      <c r="Q86" s="1"/>
      <c r="R86" s="1">
        <f t="shared" si="53"/>
        <v>582.44479999999987</v>
      </c>
      <c r="S86" s="5">
        <f t="shared" si="67"/>
        <v>3786.5007999999989</v>
      </c>
      <c r="T86" s="5">
        <f t="shared" si="63"/>
        <v>3786.5007999999989</v>
      </c>
      <c r="U86" s="5">
        <f t="shared" si="64"/>
        <v>2786.5007999999989</v>
      </c>
      <c r="V86" s="5">
        <v>1000</v>
      </c>
      <c r="W86" s="5"/>
      <c r="X86" s="1"/>
      <c r="Y86" s="1">
        <f t="shared" si="65"/>
        <v>11</v>
      </c>
      <c r="Z86" s="1">
        <f t="shared" si="56"/>
        <v>4.4989533772127421</v>
      </c>
      <c r="AA86" s="1">
        <v>393.577</v>
      </c>
      <c r="AB86" s="1">
        <v>395.09919999999988</v>
      </c>
      <c r="AC86" s="1">
        <v>432.00819999999999</v>
      </c>
      <c r="AD86" s="1">
        <v>465.75619999999998</v>
      </c>
      <c r="AE86" s="1">
        <v>394.64639999999991</v>
      </c>
      <c r="AF86" s="1">
        <v>337.35</v>
      </c>
      <c r="AG86" s="1">
        <v>339.97519999999997</v>
      </c>
      <c r="AH86" s="1">
        <v>356.05459999999999</v>
      </c>
      <c r="AI86" s="1">
        <v>363.69740000000002</v>
      </c>
      <c r="AJ86" s="1" t="s">
        <v>53</v>
      </c>
      <c r="AK86" s="1">
        <f t="shared" si="57"/>
        <v>2787</v>
      </c>
      <c r="AL86" s="1">
        <f t="shared" si="58"/>
        <v>1000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</row>
    <row r="87" spans="1:57" x14ac:dyDescent="0.25">
      <c r="A87" s="1" t="s">
        <v>127</v>
      </c>
      <c r="B87" s="1" t="s">
        <v>37</v>
      </c>
      <c r="C87" s="1">
        <v>55.39</v>
      </c>
      <c r="D87" s="1"/>
      <c r="E87" s="1">
        <v>30.175999999999998</v>
      </c>
      <c r="F87" s="1">
        <v>17.338000000000001</v>
      </c>
      <c r="G87" s="6"/>
      <c r="H87" s="1">
        <f>IFERROR(VLOOKUP(A87,[1]TDSheet!$A:$B,2,0),0)</f>
        <v>0</v>
      </c>
      <c r="I87" s="1">
        <f t="shared" si="51"/>
        <v>17.338000000000001</v>
      </c>
      <c r="J87" s="11">
        <v>1</v>
      </c>
      <c r="K87" s="1">
        <v>55</v>
      </c>
      <c r="L87" s="1" t="s">
        <v>38</v>
      </c>
      <c r="M87" s="1">
        <v>36.700000000000003</v>
      </c>
      <c r="N87" s="1">
        <f t="shared" si="52"/>
        <v>-6.5240000000000045</v>
      </c>
      <c r="O87" s="1">
        <f t="shared" si="54"/>
        <v>30.175999999999998</v>
      </c>
      <c r="P87" s="1"/>
      <c r="Q87" s="1"/>
      <c r="R87" s="1">
        <f t="shared" si="53"/>
        <v>6.0351999999999997</v>
      </c>
      <c r="S87" s="5">
        <f>10*R87-I87</f>
        <v>43.013999999999996</v>
      </c>
      <c r="T87" s="5">
        <v>20</v>
      </c>
      <c r="U87" s="5">
        <f t="shared" si="64"/>
        <v>20</v>
      </c>
      <c r="V87" s="5"/>
      <c r="W87" s="26">
        <v>20</v>
      </c>
      <c r="X87" s="23" t="s">
        <v>144</v>
      </c>
      <c r="Y87" s="1">
        <f t="shared" si="65"/>
        <v>6.1867046659597031</v>
      </c>
      <c r="Z87" s="1">
        <f t="shared" si="56"/>
        <v>2.8728128313891839</v>
      </c>
      <c r="AA87" s="1">
        <v>3.1227999999999998</v>
      </c>
      <c r="AB87" s="1">
        <v>2.6088</v>
      </c>
      <c r="AC87" s="1">
        <v>2.1</v>
      </c>
      <c r="AD87" s="1">
        <v>3.15</v>
      </c>
      <c r="AE87" s="1">
        <v>3.242</v>
      </c>
      <c r="AF87" s="1">
        <v>4.3305999999999996</v>
      </c>
      <c r="AG87" s="1">
        <v>5.8845999999999989</v>
      </c>
      <c r="AH87" s="1">
        <v>5.2018000000000004</v>
      </c>
      <c r="AI87" s="1">
        <v>5.5380000000000003</v>
      </c>
      <c r="AJ87" s="1"/>
      <c r="AK87" s="1">
        <f t="shared" si="57"/>
        <v>20</v>
      </c>
      <c r="AL87" s="1">
        <f t="shared" si="58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</row>
    <row r="88" spans="1:57" x14ac:dyDescent="0.25">
      <c r="A88" s="1" t="s">
        <v>128</v>
      </c>
      <c r="B88" s="1" t="s">
        <v>37</v>
      </c>
      <c r="C88" s="1">
        <v>34.659999999999997</v>
      </c>
      <c r="D88" s="1"/>
      <c r="E88" s="1">
        <v>19.986000000000001</v>
      </c>
      <c r="F88" s="1">
        <v>9.3239999999999998</v>
      </c>
      <c r="G88" s="6"/>
      <c r="H88" s="1">
        <f>IFERROR(VLOOKUP(A88,[1]TDSheet!$A:$B,2,0),0)</f>
        <v>0</v>
      </c>
      <c r="I88" s="1">
        <f t="shared" si="51"/>
        <v>9.3239999999999998</v>
      </c>
      <c r="J88" s="11">
        <v>1</v>
      </c>
      <c r="K88" s="1">
        <v>55</v>
      </c>
      <c r="L88" s="1" t="s">
        <v>38</v>
      </c>
      <c r="M88" s="1">
        <v>23.1</v>
      </c>
      <c r="N88" s="1">
        <f t="shared" si="52"/>
        <v>-3.1140000000000008</v>
      </c>
      <c r="O88" s="1">
        <f t="shared" si="54"/>
        <v>19.986000000000001</v>
      </c>
      <c r="P88" s="1"/>
      <c r="Q88" s="1"/>
      <c r="R88" s="1">
        <f t="shared" si="53"/>
        <v>3.9972000000000003</v>
      </c>
      <c r="S88" s="5">
        <f>9*R88-I88</f>
        <v>26.650800000000004</v>
      </c>
      <c r="T88" s="5">
        <f t="shared" si="63"/>
        <v>26.650800000000004</v>
      </c>
      <c r="U88" s="5">
        <f t="shared" si="64"/>
        <v>26.650800000000004</v>
      </c>
      <c r="V88" s="5"/>
      <c r="W88" s="5"/>
      <c r="X88" s="1"/>
      <c r="Y88" s="1">
        <f t="shared" si="65"/>
        <v>9</v>
      </c>
      <c r="Z88" s="1">
        <f t="shared" si="56"/>
        <v>2.3326328429900927</v>
      </c>
      <c r="AA88" s="1">
        <v>1.6639999999999999</v>
      </c>
      <c r="AB88" s="1">
        <v>2.4632000000000001</v>
      </c>
      <c r="AC88" s="1">
        <v>1.5911999999999999</v>
      </c>
      <c r="AD88" s="1">
        <v>2.0204</v>
      </c>
      <c r="AE88" s="1">
        <v>3.8976000000000002</v>
      </c>
      <c r="AF88" s="1">
        <v>4.9424000000000001</v>
      </c>
      <c r="AG88" s="1">
        <v>4.0991999999999997</v>
      </c>
      <c r="AH88" s="1">
        <v>2.7789999999999999</v>
      </c>
      <c r="AI88" s="1">
        <v>5.4951999999999996</v>
      </c>
      <c r="AJ88" s="1" t="s">
        <v>48</v>
      </c>
      <c r="AK88" s="1">
        <f t="shared" si="57"/>
        <v>27</v>
      </c>
      <c r="AL88" s="1">
        <f t="shared" si="58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</row>
    <row r="89" spans="1:57" x14ac:dyDescent="0.25">
      <c r="A89" s="1" t="s">
        <v>129</v>
      </c>
      <c r="B89" s="1" t="s">
        <v>37</v>
      </c>
      <c r="C89" s="1">
        <v>21.584</v>
      </c>
      <c r="D89" s="1"/>
      <c r="E89" s="1">
        <v>12.891</v>
      </c>
      <c r="F89" s="1">
        <v>6.6440000000000001</v>
      </c>
      <c r="G89" s="6"/>
      <c r="H89" s="1">
        <f>IFERROR(VLOOKUP(A89,[1]TDSheet!$A:$B,2,0),0)</f>
        <v>0</v>
      </c>
      <c r="I89" s="1">
        <f t="shared" si="51"/>
        <v>6.6440000000000001</v>
      </c>
      <c r="J89" s="11">
        <v>1</v>
      </c>
      <c r="K89" s="1">
        <v>55</v>
      </c>
      <c r="L89" s="1" t="s">
        <v>38</v>
      </c>
      <c r="M89" s="1">
        <v>14.2</v>
      </c>
      <c r="N89" s="1">
        <f t="shared" si="52"/>
        <v>-1.3089999999999993</v>
      </c>
      <c r="O89" s="1">
        <f t="shared" si="54"/>
        <v>12.891</v>
      </c>
      <c r="P89" s="1"/>
      <c r="Q89" s="1"/>
      <c r="R89" s="1">
        <f t="shared" si="53"/>
        <v>2.5781999999999998</v>
      </c>
      <c r="S89" s="5">
        <f>10*R89-I89</f>
        <v>19.137999999999998</v>
      </c>
      <c r="T89" s="5">
        <f t="shared" si="63"/>
        <v>19.137999999999998</v>
      </c>
      <c r="U89" s="5">
        <f t="shared" si="64"/>
        <v>19.137999999999998</v>
      </c>
      <c r="V89" s="5"/>
      <c r="W89" s="5"/>
      <c r="X89" s="1"/>
      <c r="Y89" s="1">
        <f t="shared" si="65"/>
        <v>10</v>
      </c>
      <c r="Z89" s="1">
        <f t="shared" si="56"/>
        <v>2.5769916996354048</v>
      </c>
      <c r="AA89" s="1">
        <v>1.8888</v>
      </c>
      <c r="AB89" s="1">
        <v>1.6140000000000001</v>
      </c>
      <c r="AC89" s="1">
        <v>0.25800000000000001</v>
      </c>
      <c r="AD89" s="1">
        <v>1.3208</v>
      </c>
      <c r="AE89" s="1">
        <v>2.4028</v>
      </c>
      <c r="AF89" s="1">
        <v>2.15</v>
      </c>
      <c r="AG89" s="1">
        <v>3.2608000000000001</v>
      </c>
      <c r="AH89" s="1">
        <v>3.0030000000000001</v>
      </c>
      <c r="AI89" s="1">
        <v>3.3092000000000001</v>
      </c>
      <c r="AJ89" s="1" t="s">
        <v>121</v>
      </c>
      <c r="AK89" s="1">
        <f t="shared" si="57"/>
        <v>19</v>
      </c>
      <c r="AL89" s="1">
        <f t="shared" si="58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</row>
    <row r="90" spans="1:57" x14ac:dyDescent="0.25">
      <c r="A90" s="19" t="s">
        <v>130</v>
      </c>
      <c r="B90" s="19" t="s">
        <v>37</v>
      </c>
      <c r="C90" s="19"/>
      <c r="D90" s="19"/>
      <c r="E90" s="19"/>
      <c r="F90" s="19"/>
      <c r="G90" s="20"/>
      <c r="H90" s="19">
        <f>IFERROR(VLOOKUP(A90,[1]TDSheet!$A:$B,2,0),0)</f>
        <v>0</v>
      </c>
      <c r="I90" s="19">
        <f t="shared" si="51"/>
        <v>0</v>
      </c>
      <c r="J90" s="21">
        <v>0</v>
      </c>
      <c r="K90" s="19">
        <v>60</v>
      </c>
      <c r="L90" s="19" t="s">
        <v>38</v>
      </c>
      <c r="M90" s="19"/>
      <c r="N90" s="19">
        <f t="shared" si="52"/>
        <v>0</v>
      </c>
      <c r="O90" s="19">
        <f t="shared" si="54"/>
        <v>0</v>
      </c>
      <c r="P90" s="19"/>
      <c r="Q90" s="19"/>
      <c r="R90" s="19">
        <f t="shared" si="53"/>
        <v>0</v>
      </c>
      <c r="S90" s="22"/>
      <c r="T90" s="22"/>
      <c r="U90" s="22"/>
      <c r="V90" s="22"/>
      <c r="W90" s="22"/>
      <c r="X90" s="19"/>
      <c r="Y90" s="19" t="e">
        <f t="shared" si="55"/>
        <v>#DIV/0!</v>
      </c>
      <c r="Z90" s="19" t="e">
        <f t="shared" si="56"/>
        <v>#DIV/0!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 t="s">
        <v>43</v>
      </c>
      <c r="AK90" s="19">
        <f t="shared" si="57"/>
        <v>0</v>
      </c>
      <c r="AL90" s="19">
        <f t="shared" si="58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</row>
    <row r="91" spans="1:57" x14ac:dyDescent="0.25">
      <c r="A91" s="1" t="s">
        <v>131</v>
      </c>
      <c r="B91" s="1" t="s">
        <v>42</v>
      </c>
      <c r="C91" s="1">
        <v>76</v>
      </c>
      <c r="D91" s="1">
        <v>30</v>
      </c>
      <c r="E91" s="1">
        <v>44</v>
      </c>
      <c r="F91" s="1">
        <v>42</v>
      </c>
      <c r="G91" s="6"/>
      <c r="H91" s="1">
        <f>IFERROR(VLOOKUP(A91,[1]TDSheet!$A:$B,2,0),0)</f>
        <v>0</v>
      </c>
      <c r="I91" s="1">
        <f t="shared" si="51"/>
        <v>42</v>
      </c>
      <c r="J91" s="11">
        <v>0.3</v>
      </c>
      <c r="K91" s="1">
        <v>40</v>
      </c>
      <c r="L91" s="1" t="s">
        <v>38</v>
      </c>
      <c r="M91" s="1">
        <v>51</v>
      </c>
      <c r="N91" s="1">
        <f t="shared" si="52"/>
        <v>-7</v>
      </c>
      <c r="O91" s="1">
        <f t="shared" si="54"/>
        <v>44</v>
      </c>
      <c r="P91" s="1"/>
      <c r="Q91" s="1"/>
      <c r="R91" s="1">
        <f t="shared" si="53"/>
        <v>8.8000000000000007</v>
      </c>
      <c r="S91" s="5">
        <f>10*R91-I91</f>
        <v>46</v>
      </c>
      <c r="T91" s="5">
        <f t="shared" ref="T91:T98" si="68">S91</f>
        <v>46</v>
      </c>
      <c r="U91" s="5">
        <f t="shared" ref="U91:U98" si="69">T91-V91</f>
        <v>46</v>
      </c>
      <c r="V91" s="5"/>
      <c r="W91" s="5"/>
      <c r="X91" s="1"/>
      <c r="Y91" s="1">
        <f t="shared" ref="Y91:Y98" si="70">(I91+T91)/R91</f>
        <v>10</v>
      </c>
      <c r="Z91" s="1">
        <f t="shared" si="56"/>
        <v>4.7727272727272725</v>
      </c>
      <c r="AA91" s="1">
        <v>6.2</v>
      </c>
      <c r="AB91" s="1">
        <v>7.8</v>
      </c>
      <c r="AC91" s="1">
        <v>10.8</v>
      </c>
      <c r="AD91" s="1">
        <v>11.6</v>
      </c>
      <c r="AE91" s="1">
        <v>11.2</v>
      </c>
      <c r="AF91" s="1">
        <v>9.6</v>
      </c>
      <c r="AG91" s="1">
        <v>12.8</v>
      </c>
      <c r="AH91" s="1">
        <v>13.2</v>
      </c>
      <c r="AI91" s="1">
        <v>15.4</v>
      </c>
      <c r="AJ91" s="1"/>
      <c r="AK91" s="1">
        <f t="shared" si="57"/>
        <v>14</v>
      </c>
      <c r="AL91" s="1">
        <f t="shared" si="58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</row>
    <row r="92" spans="1:57" x14ac:dyDescent="0.25">
      <c r="A92" s="1" t="s">
        <v>132</v>
      </c>
      <c r="B92" s="1" t="s">
        <v>42</v>
      </c>
      <c r="C92" s="1">
        <v>122</v>
      </c>
      <c r="D92" s="1"/>
      <c r="E92" s="1">
        <v>43</v>
      </c>
      <c r="F92" s="1">
        <v>63</v>
      </c>
      <c r="G92" s="6"/>
      <c r="H92" s="1">
        <f>IFERROR(VLOOKUP(A92,[1]TDSheet!$A:$B,2,0),0)</f>
        <v>0</v>
      </c>
      <c r="I92" s="1">
        <f t="shared" si="51"/>
        <v>63</v>
      </c>
      <c r="J92" s="11">
        <v>0.3</v>
      </c>
      <c r="K92" s="1">
        <v>40</v>
      </c>
      <c r="L92" s="1" t="s">
        <v>38</v>
      </c>
      <c r="M92" s="1">
        <v>47</v>
      </c>
      <c r="N92" s="1">
        <f t="shared" si="52"/>
        <v>-4</v>
      </c>
      <c r="O92" s="1">
        <f t="shared" si="54"/>
        <v>43</v>
      </c>
      <c r="P92" s="1"/>
      <c r="Q92" s="1"/>
      <c r="R92" s="1">
        <f t="shared" si="53"/>
        <v>8.6</v>
      </c>
      <c r="S92" s="5">
        <f t="shared" ref="S92" si="71">11*R92-I92</f>
        <v>31.599999999999994</v>
      </c>
      <c r="T92" s="5">
        <f t="shared" si="68"/>
        <v>31.599999999999994</v>
      </c>
      <c r="U92" s="5">
        <f t="shared" si="69"/>
        <v>31.599999999999994</v>
      </c>
      <c r="V92" s="5"/>
      <c r="W92" s="5"/>
      <c r="X92" s="1"/>
      <c r="Y92" s="1">
        <f t="shared" si="70"/>
        <v>11</v>
      </c>
      <c r="Z92" s="1">
        <f t="shared" si="56"/>
        <v>7.3255813953488378</v>
      </c>
      <c r="AA92" s="1">
        <v>6.8</v>
      </c>
      <c r="AB92" s="1">
        <v>5</v>
      </c>
      <c r="AC92" s="1">
        <v>10.4</v>
      </c>
      <c r="AD92" s="1">
        <v>15.2</v>
      </c>
      <c r="AE92" s="1">
        <v>15.6</v>
      </c>
      <c r="AF92" s="1">
        <v>12</v>
      </c>
      <c r="AG92" s="1">
        <v>12.8</v>
      </c>
      <c r="AH92" s="1">
        <v>14.6</v>
      </c>
      <c r="AI92" s="1">
        <v>17.399999999999999</v>
      </c>
      <c r="AJ92" s="1" t="s">
        <v>48</v>
      </c>
      <c r="AK92" s="1">
        <f t="shared" si="57"/>
        <v>9</v>
      </c>
      <c r="AL92" s="1">
        <f t="shared" si="58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</row>
    <row r="93" spans="1:57" x14ac:dyDescent="0.25">
      <c r="A93" s="1" t="s">
        <v>133</v>
      </c>
      <c r="B93" s="1" t="s">
        <v>42</v>
      </c>
      <c r="C93" s="1">
        <v>34</v>
      </c>
      <c r="D93" s="1">
        <v>228</v>
      </c>
      <c r="E93" s="1">
        <v>29</v>
      </c>
      <c r="F93" s="1">
        <v>204</v>
      </c>
      <c r="G93" s="6"/>
      <c r="H93" s="1">
        <f>IFERROR(VLOOKUP(A93,[1]TDSheet!$A:$B,2,0),0)</f>
        <v>0</v>
      </c>
      <c r="I93" s="1">
        <f t="shared" si="51"/>
        <v>204</v>
      </c>
      <c r="J93" s="11">
        <v>0.3</v>
      </c>
      <c r="K93" s="1">
        <v>40</v>
      </c>
      <c r="L93" s="1" t="s">
        <v>38</v>
      </c>
      <c r="M93" s="1">
        <v>42</v>
      </c>
      <c r="N93" s="1">
        <f t="shared" si="52"/>
        <v>-13</v>
      </c>
      <c r="O93" s="1">
        <f t="shared" si="54"/>
        <v>29</v>
      </c>
      <c r="P93" s="1"/>
      <c r="Q93" s="1"/>
      <c r="R93" s="1">
        <f t="shared" si="53"/>
        <v>5.8</v>
      </c>
      <c r="S93" s="5"/>
      <c r="T93" s="5">
        <f t="shared" si="68"/>
        <v>0</v>
      </c>
      <c r="U93" s="5">
        <f t="shared" si="69"/>
        <v>0</v>
      </c>
      <c r="V93" s="5"/>
      <c r="W93" s="5"/>
      <c r="X93" s="1"/>
      <c r="Y93" s="1">
        <f t="shared" si="70"/>
        <v>35.172413793103452</v>
      </c>
      <c r="Z93" s="1">
        <f t="shared" si="56"/>
        <v>35.172413793103452</v>
      </c>
      <c r="AA93" s="1">
        <v>20.6</v>
      </c>
      <c r="AB93" s="1">
        <v>14.8</v>
      </c>
      <c r="AC93" s="1">
        <v>0</v>
      </c>
      <c r="AD93" s="1">
        <v>0</v>
      </c>
      <c r="AE93" s="1">
        <v>3.2</v>
      </c>
      <c r="AF93" s="1">
        <v>3.2</v>
      </c>
      <c r="AG93" s="1">
        <v>0</v>
      </c>
      <c r="AH93" s="1">
        <v>0</v>
      </c>
      <c r="AI93" s="1">
        <v>0</v>
      </c>
      <c r="AJ93" s="1" t="s">
        <v>134</v>
      </c>
      <c r="AK93" s="1">
        <f t="shared" si="57"/>
        <v>0</v>
      </c>
      <c r="AL93" s="1">
        <f t="shared" si="58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</row>
    <row r="94" spans="1:57" x14ac:dyDescent="0.25">
      <c r="A94" s="1" t="s">
        <v>135</v>
      </c>
      <c r="B94" s="1" t="s">
        <v>42</v>
      </c>
      <c r="C94" s="1">
        <v>27</v>
      </c>
      <c r="D94" s="1">
        <v>240</v>
      </c>
      <c r="E94" s="1">
        <v>26</v>
      </c>
      <c r="F94" s="1">
        <v>214</v>
      </c>
      <c r="G94" s="6"/>
      <c r="H94" s="1">
        <f>IFERROR(VLOOKUP(A94,[1]TDSheet!$A:$B,2,0),0)</f>
        <v>0</v>
      </c>
      <c r="I94" s="1">
        <f t="shared" si="51"/>
        <v>214</v>
      </c>
      <c r="J94" s="11">
        <v>0.3</v>
      </c>
      <c r="K94" s="1">
        <v>40</v>
      </c>
      <c r="L94" s="1" t="s">
        <v>38</v>
      </c>
      <c r="M94" s="1">
        <v>28</v>
      </c>
      <c r="N94" s="1">
        <f t="shared" si="52"/>
        <v>-2</v>
      </c>
      <c r="O94" s="1">
        <f t="shared" si="54"/>
        <v>26</v>
      </c>
      <c r="P94" s="1"/>
      <c r="Q94" s="1"/>
      <c r="R94" s="1">
        <f t="shared" si="53"/>
        <v>5.2</v>
      </c>
      <c r="S94" s="5"/>
      <c r="T94" s="5">
        <f t="shared" si="68"/>
        <v>0</v>
      </c>
      <c r="U94" s="5">
        <f t="shared" si="69"/>
        <v>0</v>
      </c>
      <c r="V94" s="5"/>
      <c r="W94" s="5"/>
      <c r="X94" s="1"/>
      <c r="Y94" s="1">
        <f t="shared" si="70"/>
        <v>41.153846153846153</v>
      </c>
      <c r="Z94" s="1">
        <f t="shared" si="56"/>
        <v>41.153846153846153</v>
      </c>
      <c r="AA94" s="1">
        <v>21.6</v>
      </c>
      <c r="AB94" s="1">
        <v>16.2</v>
      </c>
      <c r="AC94" s="1">
        <v>0</v>
      </c>
      <c r="AD94" s="1">
        <v>0</v>
      </c>
      <c r="AE94" s="1">
        <v>3.6</v>
      </c>
      <c r="AF94" s="1">
        <v>3.6</v>
      </c>
      <c r="AG94" s="1">
        <v>0</v>
      </c>
      <c r="AH94" s="1">
        <v>0</v>
      </c>
      <c r="AI94" s="1">
        <v>0</v>
      </c>
      <c r="AJ94" s="1" t="s">
        <v>134</v>
      </c>
      <c r="AK94" s="1">
        <f t="shared" si="57"/>
        <v>0</v>
      </c>
      <c r="AL94" s="1">
        <f t="shared" si="58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</row>
    <row r="95" spans="1:57" x14ac:dyDescent="0.25">
      <c r="A95" s="1" t="s">
        <v>136</v>
      </c>
      <c r="B95" s="1" t="s">
        <v>42</v>
      </c>
      <c r="C95" s="1">
        <v>600</v>
      </c>
      <c r="D95" s="1">
        <v>126</v>
      </c>
      <c r="E95" s="1">
        <v>343</v>
      </c>
      <c r="F95" s="1">
        <v>337</v>
      </c>
      <c r="G95" s="6"/>
      <c r="H95" s="1">
        <f>IFERROR(VLOOKUP(A95,[1]TDSheet!$A:$B,2,0),0)</f>
        <v>0</v>
      </c>
      <c r="I95" s="1">
        <f t="shared" si="51"/>
        <v>337</v>
      </c>
      <c r="J95" s="11">
        <v>0.3</v>
      </c>
      <c r="K95" s="1">
        <v>40</v>
      </c>
      <c r="L95" s="1" t="s">
        <v>38</v>
      </c>
      <c r="M95" s="1">
        <v>342</v>
      </c>
      <c r="N95" s="1">
        <f t="shared" si="52"/>
        <v>1</v>
      </c>
      <c r="O95" s="1">
        <f t="shared" si="54"/>
        <v>343</v>
      </c>
      <c r="P95" s="1"/>
      <c r="Q95" s="1"/>
      <c r="R95" s="1">
        <f t="shared" si="53"/>
        <v>68.599999999999994</v>
      </c>
      <c r="S95" s="5">
        <f>10*R95-I95</f>
        <v>349</v>
      </c>
      <c r="T95" s="5">
        <v>0</v>
      </c>
      <c r="U95" s="5">
        <f t="shared" si="69"/>
        <v>0</v>
      </c>
      <c r="V95" s="5"/>
      <c r="W95" s="26">
        <v>0</v>
      </c>
      <c r="X95" s="23" t="s">
        <v>142</v>
      </c>
      <c r="Y95" s="1">
        <f t="shared" si="70"/>
        <v>4.9125364431486886</v>
      </c>
      <c r="Z95" s="1">
        <f t="shared" si="56"/>
        <v>4.9125364431486886</v>
      </c>
      <c r="AA95" s="1">
        <v>44.6</v>
      </c>
      <c r="AB95" s="1">
        <v>56.2</v>
      </c>
      <c r="AC95" s="1">
        <v>74.8</v>
      </c>
      <c r="AD95" s="1">
        <v>54.6</v>
      </c>
      <c r="AE95" s="1">
        <v>3</v>
      </c>
      <c r="AF95" s="1">
        <v>3</v>
      </c>
      <c r="AG95" s="1">
        <v>0</v>
      </c>
      <c r="AH95" s="1">
        <v>0</v>
      </c>
      <c r="AI95" s="1">
        <v>0</v>
      </c>
      <c r="AJ95" s="23" t="s">
        <v>147</v>
      </c>
      <c r="AK95" s="1">
        <f t="shared" si="57"/>
        <v>0</v>
      </c>
      <c r="AL95" s="1">
        <f t="shared" si="58"/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</row>
    <row r="96" spans="1:57" x14ac:dyDescent="0.25">
      <c r="A96" s="1" t="s">
        <v>137</v>
      </c>
      <c r="B96" s="1" t="s">
        <v>37</v>
      </c>
      <c r="C96" s="1">
        <v>40.406999999999996</v>
      </c>
      <c r="D96" s="1">
        <v>25.544</v>
      </c>
      <c r="E96" s="1">
        <v>18.826000000000001</v>
      </c>
      <c r="F96" s="1">
        <v>42.161000000000001</v>
      </c>
      <c r="G96" s="6"/>
      <c r="H96" s="1">
        <f>IFERROR(VLOOKUP(A96,[1]TDSheet!$A:$B,2,0),0)</f>
        <v>0</v>
      </c>
      <c r="I96" s="1">
        <f t="shared" si="51"/>
        <v>42.161000000000001</v>
      </c>
      <c r="J96" s="11">
        <v>1</v>
      </c>
      <c r="K96" s="1">
        <v>45</v>
      </c>
      <c r="L96" s="1" t="s">
        <v>38</v>
      </c>
      <c r="M96" s="1">
        <v>19.2</v>
      </c>
      <c r="N96" s="1">
        <f t="shared" si="52"/>
        <v>-0.37399999999999878</v>
      </c>
      <c r="O96" s="1">
        <f t="shared" si="54"/>
        <v>18.826000000000001</v>
      </c>
      <c r="P96" s="1"/>
      <c r="Q96" s="1"/>
      <c r="R96" s="1">
        <f t="shared" si="53"/>
        <v>3.7652000000000001</v>
      </c>
      <c r="S96" s="5">
        <v>5</v>
      </c>
      <c r="T96" s="5">
        <f t="shared" si="68"/>
        <v>5</v>
      </c>
      <c r="U96" s="5">
        <f t="shared" si="69"/>
        <v>5</v>
      </c>
      <c r="V96" s="5"/>
      <c r="W96" s="5"/>
      <c r="X96" s="1"/>
      <c r="Y96" s="1">
        <f t="shared" si="70"/>
        <v>12.52549665356422</v>
      </c>
      <c r="Z96" s="1">
        <f t="shared" si="56"/>
        <v>11.197545947094444</v>
      </c>
      <c r="AA96" s="1">
        <v>6.3109999999999999</v>
      </c>
      <c r="AB96" s="1">
        <v>7.1230000000000002</v>
      </c>
      <c r="AC96" s="1">
        <v>7.2324000000000002</v>
      </c>
      <c r="AD96" s="1">
        <v>7.452</v>
      </c>
      <c r="AE96" s="1">
        <v>8.0573999999999995</v>
      </c>
      <c r="AF96" s="1">
        <v>9.4214000000000002</v>
      </c>
      <c r="AG96" s="1">
        <v>10.249599999999999</v>
      </c>
      <c r="AH96" s="1">
        <v>9.1579999999999995</v>
      </c>
      <c r="AI96" s="1">
        <v>10.3874</v>
      </c>
      <c r="AJ96" s="1"/>
      <c r="AK96" s="1">
        <f t="shared" si="57"/>
        <v>5</v>
      </c>
      <c r="AL96" s="1">
        <f t="shared" si="58"/>
        <v>0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</row>
    <row r="97" spans="1:57" x14ac:dyDescent="0.25">
      <c r="A97" s="1" t="s">
        <v>138</v>
      </c>
      <c r="B97" s="1" t="s">
        <v>42</v>
      </c>
      <c r="C97" s="1">
        <v>36</v>
      </c>
      <c r="D97" s="1">
        <v>126</v>
      </c>
      <c r="E97" s="1">
        <v>78</v>
      </c>
      <c r="F97" s="1">
        <v>72</v>
      </c>
      <c r="G97" s="6"/>
      <c r="H97" s="1">
        <f>IFERROR(VLOOKUP(A97,[1]TDSheet!$A:$B,2,0),0)</f>
        <v>0</v>
      </c>
      <c r="I97" s="1">
        <f t="shared" si="51"/>
        <v>72</v>
      </c>
      <c r="J97" s="11">
        <v>0.33</v>
      </c>
      <c r="K97" s="1">
        <v>40</v>
      </c>
      <c r="L97" s="1" t="s">
        <v>38</v>
      </c>
      <c r="M97" s="1">
        <v>80</v>
      </c>
      <c r="N97" s="1">
        <f t="shared" si="52"/>
        <v>-2</v>
      </c>
      <c r="O97" s="1">
        <f t="shared" si="54"/>
        <v>78</v>
      </c>
      <c r="P97" s="1"/>
      <c r="Q97" s="1"/>
      <c r="R97" s="1">
        <f t="shared" si="53"/>
        <v>15.6</v>
      </c>
      <c r="S97" s="5">
        <f>10*R97-I97</f>
        <v>84</v>
      </c>
      <c r="T97" s="5">
        <v>50</v>
      </c>
      <c r="U97" s="5">
        <f t="shared" si="69"/>
        <v>50</v>
      </c>
      <c r="V97" s="5"/>
      <c r="W97" s="26">
        <v>50</v>
      </c>
      <c r="X97" s="23" t="s">
        <v>144</v>
      </c>
      <c r="Y97" s="1">
        <f t="shared" si="70"/>
        <v>7.8205128205128203</v>
      </c>
      <c r="Z97" s="1">
        <f t="shared" si="56"/>
        <v>4.6153846153846159</v>
      </c>
      <c r="AA97" s="1">
        <v>4.5999999999999996</v>
      </c>
      <c r="AB97" s="1">
        <v>9.4</v>
      </c>
      <c r="AC97" s="1">
        <v>15.8</v>
      </c>
      <c r="AD97" s="1">
        <v>8.8000000000000007</v>
      </c>
      <c r="AE97" s="1">
        <v>2.2000000000000002</v>
      </c>
      <c r="AF97" s="1">
        <v>2.4</v>
      </c>
      <c r="AG97" s="1">
        <v>9.4</v>
      </c>
      <c r="AH97" s="1">
        <v>9.4</v>
      </c>
      <c r="AI97" s="1">
        <v>2.4</v>
      </c>
      <c r="AJ97" s="1" t="s">
        <v>134</v>
      </c>
      <c r="AK97" s="1">
        <f t="shared" si="57"/>
        <v>17</v>
      </c>
      <c r="AL97" s="1">
        <f t="shared" si="58"/>
        <v>0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</row>
    <row r="98" spans="1:57" x14ac:dyDescent="0.25">
      <c r="A98" s="1" t="s">
        <v>139</v>
      </c>
      <c r="B98" s="1" t="s">
        <v>42</v>
      </c>
      <c r="C98" s="1">
        <v>68</v>
      </c>
      <c r="D98" s="1"/>
      <c r="E98" s="1">
        <v>16</v>
      </c>
      <c r="F98" s="1">
        <v>47</v>
      </c>
      <c r="G98" s="6"/>
      <c r="H98" s="1">
        <f>IFERROR(VLOOKUP(A98,[1]TDSheet!$A:$B,2,0),0)</f>
        <v>0</v>
      </c>
      <c r="I98" s="1">
        <f t="shared" si="51"/>
        <v>47</v>
      </c>
      <c r="J98" s="11">
        <v>0.33</v>
      </c>
      <c r="K98" s="1">
        <v>50</v>
      </c>
      <c r="L98" s="1" t="s">
        <v>38</v>
      </c>
      <c r="M98" s="1">
        <v>16</v>
      </c>
      <c r="N98" s="1">
        <f t="shared" si="52"/>
        <v>0</v>
      </c>
      <c r="O98" s="1">
        <f t="shared" si="54"/>
        <v>16</v>
      </c>
      <c r="P98" s="1"/>
      <c r="Q98" s="1"/>
      <c r="R98" s="1">
        <f t="shared" si="53"/>
        <v>3.2</v>
      </c>
      <c r="S98" s="5"/>
      <c r="T98" s="5">
        <f t="shared" si="68"/>
        <v>0</v>
      </c>
      <c r="U98" s="5">
        <f t="shared" si="69"/>
        <v>0</v>
      </c>
      <c r="V98" s="5"/>
      <c r="W98" s="5"/>
      <c r="X98" s="1"/>
      <c r="Y98" s="1">
        <f t="shared" si="70"/>
        <v>14.6875</v>
      </c>
      <c r="Z98" s="1">
        <f t="shared" si="56"/>
        <v>14.6875</v>
      </c>
      <c r="AA98" s="1">
        <v>5</v>
      </c>
      <c r="AB98" s="1">
        <v>6.6</v>
      </c>
      <c r="AC98" s="1">
        <v>4.8</v>
      </c>
      <c r="AD98" s="1">
        <v>2.4</v>
      </c>
      <c r="AE98" s="1">
        <v>0</v>
      </c>
      <c r="AF98" s="1">
        <v>1.2</v>
      </c>
      <c r="AG98" s="1">
        <v>9.6</v>
      </c>
      <c r="AH98" s="1">
        <v>11.2</v>
      </c>
      <c r="AI98" s="1">
        <v>3.6</v>
      </c>
      <c r="AJ98" s="25" t="s">
        <v>141</v>
      </c>
      <c r="AK98" s="1">
        <f t="shared" si="57"/>
        <v>0</v>
      </c>
      <c r="AL98" s="1">
        <f t="shared" si="58"/>
        <v>0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</row>
    <row r="99" spans="1:57" x14ac:dyDescent="0.25">
      <c r="A99" s="1"/>
      <c r="B99" s="1"/>
      <c r="C99" s="1"/>
      <c r="D99" s="1"/>
      <c r="E99" s="1"/>
      <c r="F99" s="1"/>
      <c r="G99" s="6"/>
      <c r="H99" s="1"/>
      <c r="I99" s="1"/>
      <c r="J99" s="1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</row>
    <row r="100" spans="1:57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</row>
    <row r="101" spans="1:57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</row>
    <row r="102" spans="1:57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</row>
    <row r="103" spans="1:57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</row>
    <row r="104" spans="1:57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</row>
    <row r="105" spans="1:57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</row>
    <row r="106" spans="1:57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</row>
    <row r="107" spans="1:57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</row>
    <row r="108" spans="1:57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</row>
    <row r="109" spans="1:57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</row>
    <row r="110" spans="1:57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</row>
    <row r="111" spans="1:57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</row>
    <row r="112" spans="1:57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</row>
    <row r="113" spans="1:57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</row>
    <row r="114" spans="1:57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</row>
    <row r="115" spans="1:57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</row>
    <row r="116" spans="1:57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</row>
    <row r="117" spans="1:57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</row>
    <row r="118" spans="1:57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</row>
    <row r="119" spans="1:57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</row>
    <row r="120" spans="1:57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</row>
    <row r="121" spans="1:57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</row>
    <row r="122" spans="1:57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</row>
    <row r="123" spans="1:57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</row>
    <row r="124" spans="1:57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</row>
    <row r="125" spans="1:57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</row>
    <row r="126" spans="1:57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</row>
    <row r="127" spans="1:57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</row>
    <row r="128" spans="1:57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</row>
    <row r="129" spans="1:57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</row>
    <row r="130" spans="1:57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</row>
    <row r="131" spans="1:57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</row>
    <row r="132" spans="1:57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</row>
    <row r="133" spans="1:57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</row>
    <row r="134" spans="1:57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</row>
    <row r="135" spans="1:57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</row>
    <row r="136" spans="1:57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</row>
    <row r="137" spans="1:57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</row>
    <row r="138" spans="1:57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</row>
    <row r="139" spans="1:57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</row>
    <row r="140" spans="1:57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</row>
    <row r="141" spans="1:57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</row>
    <row r="142" spans="1:57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</row>
    <row r="143" spans="1:57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</row>
    <row r="144" spans="1:57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</row>
    <row r="145" spans="1:57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</row>
    <row r="146" spans="1:57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</row>
    <row r="147" spans="1:57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</row>
    <row r="148" spans="1:57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</row>
    <row r="149" spans="1:57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</row>
    <row r="150" spans="1:57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</row>
    <row r="151" spans="1:57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</row>
    <row r="152" spans="1:57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</row>
    <row r="153" spans="1:57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</row>
    <row r="154" spans="1:57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</row>
    <row r="155" spans="1:57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</row>
    <row r="156" spans="1:57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</row>
    <row r="157" spans="1:57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</row>
    <row r="158" spans="1:57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</row>
    <row r="159" spans="1:57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</row>
    <row r="160" spans="1:57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</row>
    <row r="161" spans="1:57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</row>
    <row r="162" spans="1:57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</row>
    <row r="163" spans="1:57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</row>
    <row r="164" spans="1:57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</row>
    <row r="165" spans="1:57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</row>
    <row r="166" spans="1:57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</row>
    <row r="167" spans="1:57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</row>
    <row r="168" spans="1:57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</row>
    <row r="169" spans="1:57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</row>
    <row r="170" spans="1:57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</row>
    <row r="171" spans="1:57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</row>
    <row r="172" spans="1:57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</row>
    <row r="173" spans="1:57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</row>
    <row r="174" spans="1:57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</row>
    <row r="175" spans="1:57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</row>
    <row r="176" spans="1:57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</row>
    <row r="177" spans="1:57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</row>
    <row r="178" spans="1:57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</row>
    <row r="179" spans="1:57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</row>
    <row r="180" spans="1:57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</row>
    <row r="181" spans="1:57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</row>
    <row r="182" spans="1:57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</row>
    <row r="183" spans="1:57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</row>
    <row r="184" spans="1:57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</row>
    <row r="185" spans="1:57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</row>
    <row r="186" spans="1:57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</row>
    <row r="187" spans="1:57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</row>
    <row r="188" spans="1:57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</row>
    <row r="189" spans="1:57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</row>
    <row r="190" spans="1:57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</row>
    <row r="191" spans="1:57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</row>
    <row r="192" spans="1:57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</row>
    <row r="193" spans="1:57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</row>
    <row r="194" spans="1:57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</row>
    <row r="195" spans="1:57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</row>
    <row r="196" spans="1:57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</row>
    <row r="197" spans="1:57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</row>
    <row r="198" spans="1:57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</row>
    <row r="199" spans="1:57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</row>
    <row r="200" spans="1:57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</row>
    <row r="201" spans="1:57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</row>
    <row r="202" spans="1:57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</row>
    <row r="203" spans="1:57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</row>
    <row r="204" spans="1:57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</row>
    <row r="205" spans="1:57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</row>
    <row r="206" spans="1:57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</row>
    <row r="207" spans="1:57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</row>
    <row r="208" spans="1:57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</row>
    <row r="209" spans="1:57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</row>
    <row r="210" spans="1:57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</row>
    <row r="211" spans="1:57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</row>
    <row r="212" spans="1:57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</row>
    <row r="213" spans="1:57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</row>
    <row r="214" spans="1:57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</row>
    <row r="215" spans="1:57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</row>
    <row r="216" spans="1:57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</row>
    <row r="217" spans="1:57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</row>
    <row r="218" spans="1:57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</row>
    <row r="219" spans="1:57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</row>
    <row r="220" spans="1:57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</row>
    <row r="221" spans="1:57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</row>
    <row r="222" spans="1:57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</row>
    <row r="223" spans="1:57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</row>
    <row r="224" spans="1:57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</row>
    <row r="225" spans="1:57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</row>
    <row r="226" spans="1:57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</row>
    <row r="227" spans="1:57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</row>
    <row r="228" spans="1:57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</row>
    <row r="229" spans="1:57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</row>
    <row r="230" spans="1:57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</row>
    <row r="231" spans="1:57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</row>
    <row r="232" spans="1:57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</row>
    <row r="233" spans="1:57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</row>
    <row r="234" spans="1:57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</row>
    <row r="235" spans="1:57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</row>
    <row r="236" spans="1:57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</row>
    <row r="237" spans="1:57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</row>
    <row r="238" spans="1:57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</row>
    <row r="239" spans="1:57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</row>
    <row r="240" spans="1:57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</row>
    <row r="241" spans="1:57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</row>
    <row r="242" spans="1:57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</row>
    <row r="243" spans="1:57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</row>
    <row r="244" spans="1:57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</row>
    <row r="245" spans="1:57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</row>
    <row r="246" spans="1:57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</row>
    <row r="247" spans="1:57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</row>
    <row r="248" spans="1:57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</row>
    <row r="249" spans="1:57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</row>
    <row r="250" spans="1:57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</row>
    <row r="251" spans="1:57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</row>
    <row r="252" spans="1:57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</row>
    <row r="253" spans="1:57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</row>
    <row r="254" spans="1:57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</row>
    <row r="255" spans="1:57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</row>
    <row r="256" spans="1:57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</row>
    <row r="257" spans="1:57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</row>
    <row r="258" spans="1:57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</row>
    <row r="259" spans="1:57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</row>
    <row r="260" spans="1:57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</row>
    <row r="261" spans="1:57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</row>
    <row r="262" spans="1:57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</row>
    <row r="263" spans="1:57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</row>
    <row r="264" spans="1:57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</row>
    <row r="265" spans="1:57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</row>
    <row r="266" spans="1:57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</row>
    <row r="267" spans="1:57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</row>
    <row r="268" spans="1:57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</row>
    <row r="269" spans="1:57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</row>
    <row r="270" spans="1:57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</row>
    <row r="271" spans="1:57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</row>
    <row r="272" spans="1:57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</row>
    <row r="273" spans="1:57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</row>
    <row r="274" spans="1:57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</row>
    <row r="275" spans="1:57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</row>
    <row r="276" spans="1:57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</row>
    <row r="277" spans="1:57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</row>
    <row r="278" spans="1:57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</row>
    <row r="279" spans="1:57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</row>
    <row r="280" spans="1:57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</row>
    <row r="281" spans="1:57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</row>
    <row r="282" spans="1:57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</row>
    <row r="283" spans="1:57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</row>
    <row r="284" spans="1:57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</row>
    <row r="285" spans="1:57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</row>
    <row r="286" spans="1:57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</row>
    <row r="287" spans="1:57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</row>
    <row r="288" spans="1:57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</row>
    <row r="289" spans="1:57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</row>
    <row r="290" spans="1:57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</row>
    <row r="291" spans="1:57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</row>
    <row r="292" spans="1:57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</row>
    <row r="293" spans="1:57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</row>
    <row r="294" spans="1:57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</row>
    <row r="295" spans="1:57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</row>
    <row r="296" spans="1:57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</row>
    <row r="297" spans="1:57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</row>
    <row r="298" spans="1:57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</row>
    <row r="299" spans="1:57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</row>
    <row r="300" spans="1:57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</row>
    <row r="301" spans="1:57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</row>
    <row r="302" spans="1:57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</row>
    <row r="303" spans="1:57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</row>
    <row r="304" spans="1:57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</row>
    <row r="305" spans="1:57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</row>
    <row r="306" spans="1:57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</row>
    <row r="307" spans="1:57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</row>
    <row r="308" spans="1:57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</row>
    <row r="309" spans="1:57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</row>
    <row r="310" spans="1:57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</row>
    <row r="311" spans="1:57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</row>
    <row r="312" spans="1:57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</row>
    <row r="313" spans="1:57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</row>
    <row r="314" spans="1:57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</row>
    <row r="315" spans="1:57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</row>
    <row r="316" spans="1:57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</row>
    <row r="317" spans="1:57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</row>
    <row r="318" spans="1:57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</row>
    <row r="319" spans="1:57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</row>
    <row r="320" spans="1:57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</row>
    <row r="321" spans="1:57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</row>
    <row r="322" spans="1:57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</row>
    <row r="323" spans="1:57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</row>
    <row r="324" spans="1:57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</row>
    <row r="325" spans="1:57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</row>
    <row r="326" spans="1:57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</row>
    <row r="327" spans="1:57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</row>
    <row r="328" spans="1:57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</row>
    <row r="329" spans="1:57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</row>
    <row r="330" spans="1:57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</row>
    <row r="331" spans="1:57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</row>
    <row r="332" spans="1:57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</row>
    <row r="333" spans="1:57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</row>
    <row r="334" spans="1:57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</row>
    <row r="335" spans="1:57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</row>
    <row r="336" spans="1:57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</row>
    <row r="337" spans="1:57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</row>
    <row r="338" spans="1:57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</row>
    <row r="339" spans="1:57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</row>
    <row r="340" spans="1:57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</row>
    <row r="341" spans="1:57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</row>
    <row r="342" spans="1:57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</row>
    <row r="343" spans="1:57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</row>
    <row r="344" spans="1:57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</row>
    <row r="345" spans="1:57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</row>
    <row r="346" spans="1:57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</row>
    <row r="347" spans="1:57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</row>
    <row r="348" spans="1:57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</row>
    <row r="349" spans="1:57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</row>
    <row r="350" spans="1:57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</row>
    <row r="351" spans="1:57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</row>
    <row r="352" spans="1:57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</row>
    <row r="353" spans="1:57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</row>
    <row r="354" spans="1:57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</row>
    <row r="355" spans="1:57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</row>
    <row r="356" spans="1:57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</row>
    <row r="357" spans="1:57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</row>
    <row r="358" spans="1:57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</row>
    <row r="359" spans="1:57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</row>
    <row r="360" spans="1:57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</row>
    <row r="361" spans="1:57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</row>
    <row r="362" spans="1:57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</row>
    <row r="363" spans="1:57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</row>
    <row r="364" spans="1:57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</row>
    <row r="365" spans="1:57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</row>
    <row r="366" spans="1:57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</row>
    <row r="367" spans="1:57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</row>
    <row r="368" spans="1:57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</row>
    <row r="369" spans="1:57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</row>
    <row r="370" spans="1:57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</row>
    <row r="371" spans="1:57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</row>
    <row r="372" spans="1:57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</row>
    <row r="373" spans="1:57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</row>
    <row r="374" spans="1:57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</row>
    <row r="375" spans="1:57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</row>
    <row r="376" spans="1:57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</row>
    <row r="377" spans="1:57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</row>
    <row r="378" spans="1:57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</row>
    <row r="379" spans="1:57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</row>
    <row r="380" spans="1:57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</row>
    <row r="381" spans="1:57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</row>
    <row r="382" spans="1:57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</row>
    <row r="383" spans="1:57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</row>
    <row r="384" spans="1:57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</row>
    <row r="385" spans="1:57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</row>
    <row r="386" spans="1:57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</row>
    <row r="387" spans="1:57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</row>
    <row r="388" spans="1:57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</row>
    <row r="389" spans="1:57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</row>
    <row r="390" spans="1:57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</row>
    <row r="391" spans="1:57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</row>
    <row r="392" spans="1:57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</row>
    <row r="393" spans="1:57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</row>
    <row r="394" spans="1:57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</row>
    <row r="395" spans="1:57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</row>
    <row r="396" spans="1:57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</row>
    <row r="397" spans="1:57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</row>
    <row r="398" spans="1:57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</row>
    <row r="399" spans="1:57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</row>
    <row r="400" spans="1:57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</row>
    <row r="401" spans="1:57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</row>
    <row r="402" spans="1:57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</row>
    <row r="403" spans="1:57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</row>
    <row r="404" spans="1:57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</row>
    <row r="405" spans="1:57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</row>
    <row r="406" spans="1:57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</row>
    <row r="407" spans="1:57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</row>
    <row r="408" spans="1:57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</row>
    <row r="409" spans="1:57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</row>
    <row r="410" spans="1:57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</row>
    <row r="411" spans="1:57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</row>
    <row r="412" spans="1:57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</row>
    <row r="413" spans="1:57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</row>
    <row r="414" spans="1:57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</row>
    <row r="415" spans="1:57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</row>
    <row r="416" spans="1:57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</row>
    <row r="417" spans="1:57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</row>
    <row r="418" spans="1:57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</row>
    <row r="419" spans="1:57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</row>
    <row r="420" spans="1:57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</row>
    <row r="421" spans="1:57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</row>
    <row r="422" spans="1:57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</row>
    <row r="423" spans="1:57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</row>
    <row r="424" spans="1:57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</row>
    <row r="425" spans="1:57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</row>
    <row r="426" spans="1:57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</row>
    <row r="427" spans="1:57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</row>
    <row r="428" spans="1:57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</row>
    <row r="429" spans="1:57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</row>
    <row r="430" spans="1:57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</row>
    <row r="431" spans="1:57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</row>
    <row r="432" spans="1:57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</row>
    <row r="433" spans="1:57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</row>
    <row r="434" spans="1:57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</row>
    <row r="435" spans="1:57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</row>
    <row r="436" spans="1:57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</row>
    <row r="437" spans="1:57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</row>
    <row r="438" spans="1:57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</row>
    <row r="439" spans="1:57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</row>
    <row r="440" spans="1:57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</row>
    <row r="441" spans="1:57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</row>
    <row r="442" spans="1:57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</row>
    <row r="443" spans="1:57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</row>
    <row r="444" spans="1:57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</row>
    <row r="445" spans="1:57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</row>
    <row r="446" spans="1:57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</row>
    <row r="447" spans="1:57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</row>
    <row r="448" spans="1:57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</row>
    <row r="449" spans="1:57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</row>
    <row r="450" spans="1:57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</row>
    <row r="451" spans="1:57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</row>
    <row r="452" spans="1:57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</row>
    <row r="453" spans="1:57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</row>
    <row r="454" spans="1:57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</row>
    <row r="455" spans="1:57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</row>
    <row r="456" spans="1:57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</row>
    <row r="457" spans="1:57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</row>
    <row r="458" spans="1:57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</row>
    <row r="459" spans="1:57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</row>
    <row r="460" spans="1:57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</row>
    <row r="461" spans="1:57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</row>
    <row r="462" spans="1:57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</row>
    <row r="463" spans="1:57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</row>
    <row r="464" spans="1:57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</row>
    <row r="465" spans="1:57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</row>
    <row r="466" spans="1:57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</row>
    <row r="467" spans="1:57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</row>
    <row r="468" spans="1:57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</row>
    <row r="469" spans="1:57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</row>
    <row r="470" spans="1:57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</row>
    <row r="471" spans="1:57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</row>
    <row r="472" spans="1:57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</row>
    <row r="473" spans="1:57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</row>
    <row r="474" spans="1:57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</row>
    <row r="475" spans="1:57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</row>
    <row r="476" spans="1:57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</row>
    <row r="477" spans="1:57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</row>
    <row r="478" spans="1:57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</row>
    <row r="479" spans="1:57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</row>
    <row r="480" spans="1:57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</row>
    <row r="481" spans="1:57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</row>
    <row r="482" spans="1:57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</row>
    <row r="483" spans="1:57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</row>
    <row r="484" spans="1:57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</row>
    <row r="485" spans="1:57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</row>
    <row r="486" spans="1:57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</row>
    <row r="487" spans="1:57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</row>
    <row r="488" spans="1:57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</row>
    <row r="489" spans="1:57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</row>
    <row r="490" spans="1:57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</row>
    <row r="491" spans="1:57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</row>
    <row r="492" spans="1:57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</row>
    <row r="493" spans="1:57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</row>
    <row r="494" spans="1:57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</row>
    <row r="495" spans="1:57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</row>
    <row r="496" spans="1:57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</row>
    <row r="497" spans="1:57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</row>
    <row r="498" spans="1:57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</row>
  </sheetData>
  <autoFilter ref="A3:AK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2024-12-26T10:11:41Z</dcterms:created>
  <dcterms:modified xsi:type="dcterms:W3CDTF">2024-12-27T09:41:40Z</dcterms:modified>
</cp:coreProperties>
</file>