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ПОКОМ КИ филиалы\"/>
    </mc:Choice>
  </mc:AlternateContent>
  <xr:revisionPtr revIDLastSave="0" documentId="13_ncr:1_{A5A9D604-4E8E-4C6D-B17F-E26EDC3429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" i="1" l="1"/>
  <c r="H39" i="1"/>
  <c r="O7" i="1" l="1"/>
  <c r="R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4" i="1"/>
  <c r="R74" i="1" s="1"/>
  <c r="O75" i="1"/>
  <c r="R75" i="1" s="1"/>
  <c r="O76" i="1"/>
  <c r="R76" i="1" s="1"/>
  <c r="O77" i="1"/>
  <c r="R77" i="1" s="1"/>
  <c r="O78" i="1"/>
  <c r="R78" i="1" s="1"/>
  <c r="O79" i="1"/>
  <c r="R79" i="1" s="1"/>
  <c r="O80" i="1"/>
  <c r="R80" i="1" s="1"/>
  <c r="O81" i="1"/>
  <c r="R81" i="1" s="1"/>
  <c r="O82" i="1"/>
  <c r="R82" i="1" s="1"/>
  <c r="O83" i="1"/>
  <c r="R83" i="1" s="1"/>
  <c r="O84" i="1"/>
  <c r="R84" i="1" s="1"/>
  <c r="O85" i="1"/>
  <c r="R85" i="1" s="1"/>
  <c r="O86" i="1"/>
  <c r="R86" i="1" s="1"/>
  <c r="O87" i="1"/>
  <c r="R87" i="1" s="1"/>
  <c r="O88" i="1"/>
  <c r="R88" i="1" s="1"/>
  <c r="O89" i="1"/>
  <c r="R89" i="1" s="1"/>
  <c r="O90" i="1"/>
  <c r="R90" i="1" s="1"/>
  <c r="O91" i="1"/>
  <c r="R91" i="1" s="1"/>
  <c r="O92" i="1"/>
  <c r="R92" i="1" s="1"/>
  <c r="O93" i="1"/>
  <c r="R93" i="1" s="1"/>
  <c r="O94" i="1"/>
  <c r="R94" i="1" s="1"/>
  <c r="O95" i="1"/>
  <c r="R95" i="1" s="1"/>
  <c r="O96" i="1"/>
  <c r="R96" i="1" s="1"/>
  <c r="O97" i="1"/>
  <c r="R97" i="1" s="1"/>
  <c r="O98" i="1"/>
  <c r="R98" i="1" s="1"/>
  <c r="O99" i="1"/>
  <c r="R99" i="1" s="1"/>
  <c r="O6" i="1"/>
  <c r="R6" i="1" s="1"/>
  <c r="N87" i="1"/>
  <c r="N99" i="1" l="1"/>
  <c r="H99" i="1"/>
  <c r="I99" i="1" s="1"/>
  <c r="AH99" i="1" s="1"/>
  <c r="N98" i="1"/>
  <c r="H98" i="1"/>
  <c r="I98" i="1" s="1"/>
  <c r="S98" i="1" s="1"/>
  <c r="N97" i="1"/>
  <c r="H97" i="1"/>
  <c r="I97" i="1" s="1"/>
  <c r="AH97" i="1" s="1"/>
  <c r="N96" i="1"/>
  <c r="H96" i="1"/>
  <c r="I96" i="1" s="1"/>
  <c r="S96" i="1" s="1"/>
  <c r="N95" i="1"/>
  <c r="H95" i="1"/>
  <c r="I95" i="1" s="1"/>
  <c r="N94" i="1"/>
  <c r="H94" i="1"/>
  <c r="I94" i="1" s="1"/>
  <c r="N93" i="1"/>
  <c r="H93" i="1"/>
  <c r="I93" i="1" s="1"/>
  <c r="N92" i="1"/>
  <c r="H92" i="1"/>
  <c r="I92" i="1" s="1"/>
  <c r="S92" i="1" s="1"/>
  <c r="N91" i="1"/>
  <c r="H91" i="1"/>
  <c r="I91" i="1" s="1"/>
  <c r="N90" i="1"/>
  <c r="H90" i="1"/>
  <c r="I90" i="1" s="1"/>
  <c r="S90" i="1" s="1"/>
  <c r="N89" i="1"/>
  <c r="H89" i="1"/>
  <c r="I89" i="1" s="1"/>
  <c r="S89" i="1" s="1"/>
  <c r="N88" i="1"/>
  <c r="H88" i="1"/>
  <c r="I88" i="1" s="1"/>
  <c r="S88" i="1" s="1"/>
  <c r="H87" i="1"/>
  <c r="I87" i="1" s="1"/>
  <c r="S87" i="1" s="1"/>
  <c r="N86" i="1"/>
  <c r="H86" i="1"/>
  <c r="I86" i="1" s="1"/>
  <c r="S86" i="1" s="1"/>
  <c r="N85" i="1"/>
  <c r="H85" i="1"/>
  <c r="I85" i="1" s="1"/>
  <c r="S85" i="1" s="1"/>
  <c r="N84" i="1"/>
  <c r="H84" i="1"/>
  <c r="I84" i="1" s="1"/>
  <c r="S84" i="1" s="1"/>
  <c r="N83" i="1"/>
  <c r="H83" i="1"/>
  <c r="I83" i="1" s="1"/>
  <c r="N82" i="1"/>
  <c r="H82" i="1"/>
  <c r="I82" i="1" s="1"/>
  <c r="N81" i="1"/>
  <c r="H81" i="1"/>
  <c r="I81" i="1" s="1"/>
  <c r="N80" i="1"/>
  <c r="H80" i="1"/>
  <c r="I80" i="1" s="1"/>
  <c r="S80" i="1" s="1"/>
  <c r="N79" i="1"/>
  <c r="H79" i="1"/>
  <c r="I79" i="1" s="1"/>
  <c r="N78" i="1"/>
  <c r="H78" i="1"/>
  <c r="I78" i="1" s="1"/>
  <c r="S78" i="1" s="1"/>
  <c r="N77" i="1"/>
  <c r="H77" i="1"/>
  <c r="I77" i="1" s="1"/>
  <c r="S77" i="1" s="1"/>
  <c r="N76" i="1"/>
  <c r="H76" i="1"/>
  <c r="I76" i="1" s="1"/>
  <c r="S76" i="1" s="1"/>
  <c r="N75" i="1"/>
  <c r="H75" i="1"/>
  <c r="I75" i="1" s="1"/>
  <c r="S75" i="1" s="1"/>
  <c r="AH75" i="1" s="1"/>
  <c r="N74" i="1"/>
  <c r="H74" i="1"/>
  <c r="I74" i="1" s="1"/>
  <c r="N73" i="1"/>
  <c r="H73" i="1"/>
  <c r="I73" i="1" s="1"/>
  <c r="N72" i="1"/>
  <c r="H72" i="1"/>
  <c r="I72" i="1" s="1"/>
  <c r="N71" i="1"/>
  <c r="I71" i="1"/>
  <c r="H71" i="1"/>
  <c r="N70" i="1"/>
  <c r="H70" i="1"/>
  <c r="I70" i="1" s="1"/>
  <c r="N69" i="1"/>
  <c r="H69" i="1"/>
  <c r="I69" i="1" s="1"/>
  <c r="N68" i="1"/>
  <c r="H68" i="1"/>
  <c r="I68" i="1" s="1"/>
  <c r="S68" i="1" s="1"/>
  <c r="N67" i="1"/>
  <c r="H67" i="1"/>
  <c r="I67" i="1" s="1"/>
  <c r="N66" i="1"/>
  <c r="H66" i="1"/>
  <c r="I66" i="1" s="1"/>
  <c r="N65" i="1"/>
  <c r="H65" i="1"/>
  <c r="I65" i="1" s="1"/>
  <c r="S65" i="1" s="1"/>
  <c r="N64" i="1"/>
  <c r="H64" i="1"/>
  <c r="I64" i="1" s="1"/>
  <c r="S64" i="1" s="1"/>
  <c r="N63" i="1"/>
  <c r="H63" i="1"/>
  <c r="I63" i="1" s="1"/>
  <c r="S63" i="1" s="1"/>
  <c r="N62" i="1"/>
  <c r="H62" i="1"/>
  <c r="I62" i="1" s="1"/>
  <c r="S62" i="1" s="1"/>
  <c r="N61" i="1"/>
  <c r="H61" i="1"/>
  <c r="I61" i="1" s="1"/>
  <c r="N60" i="1"/>
  <c r="H60" i="1"/>
  <c r="I60" i="1" s="1"/>
  <c r="N59" i="1"/>
  <c r="H59" i="1"/>
  <c r="I59" i="1" s="1"/>
  <c r="S59" i="1" s="1"/>
  <c r="AH59" i="1" s="1"/>
  <c r="N58" i="1"/>
  <c r="H58" i="1"/>
  <c r="I58" i="1" s="1"/>
  <c r="S58" i="1" s="1"/>
  <c r="AH58" i="1" s="1"/>
  <c r="N57" i="1"/>
  <c r="I57" i="1"/>
  <c r="N56" i="1"/>
  <c r="H56" i="1"/>
  <c r="I56" i="1" s="1"/>
  <c r="N55" i="1"/>
  <c r="H55" i="1"/>
  <c r="I55" i="1" s="1"/>
  <c r="S55" i="1" s="1"/>
  <c r="N54" i="1"/>
  <c r="H54" i="1"/>
  <c r="I54" i="1" s="1"/>
  <c r="S54" i="1" s="1"/>
  <c r="N53" i="1"/>
  <c r="H53" i="1"/>
  <c r="I53" i="1" s="1"/>
  <c r="N52" i="1"/>
  <c r="H52" i="1"/>
  <c r="I52" i="1" s="1"/>
  <c r="N51" i="1"/>
  <c r="H51" i="1"/>
  <c r="I51" i="1" s="1"/>
  <c r="N50" i="1"/>
  <c r="H50" i="1"/>
  <c r="I50" i="1" s="1"/>
  <c r="S50" i="1" s="1"/>
  <c r="AH50" i="1" s="1"/>
  <c r="N49" i="1"/>
  <c r="H49" i="1"/>
  <c r="I49" i="1" s="1"/>
  <c r="S49" i="1" s="1"/>
  <c r="AH49" i="1" s="1"/>
  <c r="N48" i="1"/>
  <c r="H48" i="1"/>
  <c r="I48" i="1" s="1"/>
  <c r="S48" i="1" s="1"/>
  <c r="N47" i="1"/>
  <c r="H47" i="1"/>
  <c r="I47" i="1" s="1"/>
  <c r="S47" i="1" s="1"/>
  <c r="N46" i="1"/>
  <c r="H46" i="1"/>
  <c r="I46" i="1" s="1"/>
  <c r="N45" i="1"/>
  <c r="H45" i="1"/>
  <c r="I45" i="1" s="1"/>
  <c r="N44" i="1"/>
  <c r="H44" i="1"/>
  <c r="I44" i="1" s="1"/>
  <c r="N43" i="1"/>
  <c r="H43" i="1"/>
  <c r="I43" i="1" s="1"/>
  <c r="N42" i="1"/>
  <c r="H42" i="1"/>
  <c r="I42" i="1" s="1"/>
  <c r="S42" i="1" s="1"/>
  <c r="N41" i="1"/>
  <c r="H41" i="1"/>
  <c r="I41" i="1" s="1"/>
  <c r="N40" i="1"/>
  <c r="H40" i="1"/>
  <c r="I40" i="1" s="1"/>
  <c r="N39" i="1"/>
  <c r="I39" i="1"/>
  <c r="N38" i="1"/>
  <c r="H38" i="1"/>
  <c r="I38" i="1" s="1"/>
  <c r="N37" i="1"/>
  <c r="H37" i="1"/>
  <c r="I37" i="1" s="1"/>
  <c r="N36" i="1"/>
  <c r="H36" i="1"/>
  <c r="I36" i="1" s="1"/>
  <c r="N35" i="1"/>
  <c r="H35" i="1"/>
  <c r="I35" i="1" s="1"/>
  <c r="N34" i="1"/>
  <c r="H34" i="1"/>
  <c r="I34" i="1" s="1"/>
  <c r="S34" i="1" s="1"/>
  <c r="AH34" i="1" s="1"/>
  <c r="N33" i="1"/>
  <c r="H33" i="1"/>
  <c r="I33" i="1" s="1"/>
  <c r="S33" i="1" s="1"/>
  <c r="AH33" i="1" s="1"/>
  <c r="N32" i="1"/>
  <c r="H32" i="1"/>
  <c r="I32" i="1" s="1"/>
  <c r="N31" i="1"/>
  <c r="H31" i="1"/>
  <c r="I31" i="1" s="1"/>
  <c r="S31" i="1" s="1"/>
  <c r="N30" i="1"/>
  <c r="H30" i="1"/>
  <c r="I30" i="1" s="1"/>
  <c r="S30" i="1" s="1"/>
  <c r="N29" i="1"/>
  <c r="H29" i="1"/>
  <c r="I29" i="1" s="1"/>
  <c r="N28" i="1"/>
  <c r="H28" i="1"/>
  <c r="I28" i="1" s="1"/>
  <c r="S28" i="1" s="1"/>
  <c r="N27" i="1"/>
  <c r="H27" i="1"/>
  <c r="I27" i="1" s="1"/>
  <c r="N26" i="1"/>
  <c r="H26" i="1"/>
  <c r="I26" i="1" s="1"/>
  <c r="S26" i="1" s="1"/>
  <c r="N25" i="1"/>
  <c r="H25" i="1"/>
  <c r="I25" i="1" s="1"/>
  <c r="S25" i="1" s="1"/>
  <c r="N24" i="1"/>
  <c r="H24" i="1"/>
  <c r="I24" i="1" s="1"/>
  <c r="S24" i="1" s="1"/>
  <c r="N23" i="1"/>
  <c r="H23" i="1"/>
  <c r="I23" i="1" s="1"/>
  <c r="S23" i="1" s="1"/>
  <c r="N22" i="1"/>
  <c r="H22" i="1"/>
  <c r="I22" i="1" s="1"/>
  <c r="S22" i="1" s="1"/>
  <c r="N21" i="1"/>
  <c r="H21" i="1"/>
  <c r="I21" i="1" s="1"/>
  <c r="N20" i="1"/>
  <c r="H20" i="1"/>
  <c r="I20" i="1" s="1"/>
  <c r="N19" i="1"/>
  <c r="H19" i="1"/>
  <c r="I19" i="1" s="1"/>
  <c r="S19" i="1" s="1"/>
  <c r="N18" i="1"/>
  <c r="H18" i="1"/>
  <c r="I18" i="1" s="1"/>
  <c r="N17" i="1"/>
  <c r="H17" i="1"/>
  <c r="I17" i="1" s="1"/>
  <c r="S17" i="1" s="1"/>
  <c r="N16" i="1"/>
  <c r="H16" i="1"/>
  <c r="I16" i="1" s="1"/>
  <c r="S16" i="1" s="1"/>
  <c r="AH16" i="1" s="1"/>
  <c r="N15" i="1"/>
  <c r="H15" i="1"/>
  <c r="I15" i="1" s="1"/>
  <c r="N14" i="1"/>
  <c r="H14" i="1"/>
  <c r="I14" i="1" s="1"/>
  <c r="S14" i="1" s="1"/>
  <c r="N13" i="1"/>
  <c r="H13" i="1"/>
  <c r="I13" i="1" s="1"/>
  <c r="N12" i="1"/>
  <c r="H12" i="1"/>
  <c r="I12" i="1" s="1"/>
  <c r="N11" i="1"/>
  <c r="H11" i="1"/>
  <c r="I11" i="1" s="1"/>
  <c r="N10" i="1"/>
  <c r="H10" i="1"/>
  <c r="I10" i="1" s="1"/>
  <c r="AH9" i="1"/>
  <c r="N9" i="1"/>
  <c r="H9" i="1"/>
  <c r="I9" i="1" s="1"/>
  <c r="N8" i="1"/>
  <c r="H8" i="1"/>
  <c r="I8" i="1" s="1"/>
  <c r="N7" i="1"/>
  <c r="H7" i="1"/>
  <c r="I7" i="1" s="1"/>
  <c r="N6" i="1"/>
  <c r="H6" i="1"/>
  <c r="I6" i="1" s="1"/>
  <c r="S6" i="1" s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M5" i="1"/>
  <c r="G5" i="1"/>
  <c r="F5" i="1"/>
  <c r="E5" i="1"/>
  <c r="S36" i="1" l="1"/>
  <c r="AH36" i="1" s="1"/>
  <c r="S44" i="1"/>
  <c r="AH44" i="1" s="1"/>
  <c r="S8" i="1"/>
  <c r="AH8" i="1" s="1"/>
  <c r="S38" i="1"/>
  <c r="AH38" i="1" s="1"/>
  <c r="S7" i="1"/>
  <c r="AH7" i="1" s="1"/>
  <c r="S18" i="1"/>
  <c r="AH18" i="1" s="1"/>
  <c r="AH89" i="1"/>
  <c r="AH88" i="1"/>
  <c r="AH17" i="1"/>
  <c r="AH20" i="1"/>
  <c r="AH23" i="1"/>
  <c r="AH24" i="1"/>
  <c r="AH77" i="1"/>
  <c r="AH78" i="1"/>
  <c r="AH84" i="1"/>
  <c r="AH85" i="1"/>
  <c r="AH19" i="1"/>
  <c r="AH25" i="1"/>
  <c r="AH79" i="1"/>
  <c r="AH87" i="1"/>
  <c r="AH14" i="1"/>
  <c r="AH22" i="1"/>
  <c r="AH76" i="1"/>
  <c r="AH80" i="1"/>
  <c r="AH86" i="1"/>
  <c r="AH90" i="1"/>
  <c r="AH92" i="1"/>
  <c r="AH96" i="1"/>
  <c r="S93" i="1"/>
  <c r="AH93" i="1" s="1"/>
  <c r="AH13" i="1"/>
  <c r="AH26" i="1"/>
  <c r="AH30" i="1"/>
  <c r="AH31" i="1"/>
  <c r="AH42" i="1"/>
  <c r="AH47" i="1"/>
  <c r="AH54" i="1"/>
  <c r="AH55" i="1"/>
  <c r="AH62" i="1"/>
  <c r="AH65" i="1"/>
  <c r="AH68" i="1"/>
  <c r="AH28" i="1"/>
  <c r="AH32" i="1"/>
  <c r="AH48" i="1"/>
  <c r="S56" i="1"/>
  <c r="AH56" i="1" s="1"/>
  <c r="AH64" i="1"/>
  <c r="AH82" i="1"/>
  <c r="AH94" i="1"/>
  <c r="AH98" i="1"/>
  <c r="AH27" i="1"/>
  <c r="AH43" i="1"/>
  <c r="AH51" i="1"/>
  <c r="AH63" i="1"/>
  <c r="AH83" i="1"/>
  <c r="AH95" i="1"/>
  <c r="S5" i="1"/>
  <c r="AH6" i="1"/>
  <c r="V72" i="1"/>
  <c r="W72" i="1"/>
  <c r="V73" i="1"/>
  <c r="W73" i="1"/>
  <c r="V74" i="1"/>
  <c r="W74" i="1"/>
  <c r="V75" i="1"/>
  <c r="W75" i="1"/>
  <c r="V76" i="1"/>
  <c r="W76" i="1"/>
  <c r="V77" i="1"/>
  <c r="W77" i="1"/>
  <c r="V79" i="1"/>
  <c r="W79" i="1"/>
  <c r="V81" i="1"/>
  <c r="W81" i="1"/>
  <c r="V82" i="1"/>
  <c r="W82" i="1"/>
  <c r="V84" i="1"/>
  <c r="W84" i="1"/>
  <c r="V86" i="1"/>
  <c r="W86" i="1"/>
  <c r="V89" i="1"/>
  <c r="W89" i="1"/>
  <c r="V91" i="1"/>
  <c r="W91" i="1"/>
  <c r="W92" i="1"/>
  <c r="V92" i="1"/>
  <c r="W94" i="1"/>
  <c r="V94" i="1"/>
  <c r="W96" i="1"/>
  <c r="V96" i="1"/>
  <c r="W98" i="1"/>
  <c r="V98" i="1"/>
  <c r="V6" i="1"/>
  <c r="W6" i="1"/>
  <c r="V8" i="1"/>
  <c r="W8" i="1"/>
  <c r="V10" i="1"/>
  <c r="W10" i="1"/>
  <c r="V11" i="1"/>
  <c r="W11" i="1"/>
  <c r="V12" i="1"/>
  <c r="W12" i="1"/>
  <c r="V13" i="1"/>
  <c r="W13" i="1"/>
  <c r="V15" i="1"/>
  <c r="W15" i="1"/>
  <c r="V16" i="1"/>
  <c r="W16" i="1"/>
  <c r="V18" i="1"/>
  <c r="W18" i="1"/>
  <c r="V20" i="1"/>
  <c r="W20" i="1"/>
  <c r="V23" i="1"/>
  <c r="W23" i="1"/>
  <c r="V25" i="1"/>
  <c r="W25" i="1"/>
  <c r="V27" i="1"/>
  <c r="W27" i="1"/>
  <c r="V29" i="1"/>
  <c r="W29" i="1"/>
  <c r="V30" i="1"/>
  <c r="W30" i="1"/>
  <c r="V32" i="1"/>
  <c r="W32" i="1"/>
  <c r="V34" i="1"/>
  <c r="W34" i="1"/>
  <c r="V37" i="1"/>
  <c r="W37" i="1"/>
  <c r="V38" i="1"/>
  <c r="W38" i="1"/>
  <c r="V43" i="1"/>
  <c r="W43" i="1"/>
  <c r="V45" i="1"/>
  <c r="W45" i="1"/>
  <c r="V46" i="1"/>
  <c r="W46" i="1"/>
  <c r="V47" i="1"/>
  <c r="W47" i="1"/>
  <c r="V49" i="1"/>
  <c r="W49" i="1"/>
  <c r="V51" i="1"/>
  <c r="W51" i="1"/>
  <c r="V55" i="1"/>
  <c r="W55" i="1"/>
  <c r="V57" i="1"/>
  <c r="W57" i="1"/>
  <c r="V58" i="1"/>
  <c r="W58" i="1"/>
  <c r="V60" i="1"/>
  <c r="W60" i="1"/>
  <c r="V61" i="1"/>
  <c r="W61" i="1"/>
  <c r="V62" i="1"/>
  <c r="W62" i="1"/>
  <c r="V64" i="1"/>
  <c r="W64" i="1"/>
  <c r="V66" i="1"/>
  <c r="W66" i="1"/>
  <c r="V67" i="1"/>
  <c r="W67" i="1"/>
  <c r="V68" i="1"/>
  <c r="W68" i="1"/>
  <c r="V71" i="1"/>
  <c r="W71" i="1"/>
  <c r="V7" i="1"/>
  <c r="W7" i="1"/>
  <c r="V9" i="1"/>
  <c r="W9" i="1"/>
  <c r="V14" i="1"/>
  <c r="W14" i="1"/>
  <c r="V17" i="1"/>
  <c r="W17" i="1"/>
  <c r="V19" i="1"/>
  <c r="W19" i="1"/>
  <c r="V21" i="1"/>
  <c r="W21" i="1"/>
  <c r="V22" i="1"/>
  <c r="W22" i="1"/>
  <c r="V24" i="1"/>
  <c r="W24" i="1"/>
  <c r="V26" i="1"/>
  <c r="W26" i="1"/>
  <c r="V28" i="1"/>
  <c r="W28" i="1"/>
  <c r="V31" i="1"/>
  <c r="W31" i="1"/>
  <c r="V33" i="1"/>
  <c r="W33" i="1"/>
  <c r="V35" i="1"/>
  <c r="W35" i="1"/>
  <c r="V36" i="1"/>
  <c r="W36" i="1"/>
  <c r="V39" i="1"/>
  <c r="W39" i="1"/>
  <c r="V40" i="1"/>
  <c r="W40" i="1"/>
  <c r="V41" i="1"/>
  <c r="W41" i="1"/>
  <c r="V42" i="1"/>
  <c r="W42" i="1"/>
  <c r="V44" i="1"/>
  <c r="W44" i="1"/>
  <c r="V48" i="1"/>
  <c r="W48" i="1"/>
  <c r="V50" i="1"/>
  <c r="W50" i="1"/>
  <c r="V52" i="1"/>
  <c r="W52" i="1"/>
  <c r="V53" i="1"/>
  <c r="W53" i="1"/>
  <c r="V54" i="1"/>
  <c r="W54" i="1"/>
  <c r="V56" i="1"/>
  <c r="W56" i="1"/>
  <c r="V59" i="1"/>
  <c r="W59" i="1"/>
  <c r="V63" i="1"/>
  <c r="W63" i="1"/>
  <c r="V65" i="1"/>
  <c r="W65" i="1"/>
  <c r="V69" i="1"/>
  <c r="W69" i="1"/>
  <c r="V70" i="1"/>
  <c r="W70" i="1"/>
  <c r="V78" i="1"/>
  <c r="W78" i="1"/>
  <c r="V80" i="1"/>
  <c r="W80" i="1"/>
  <c r="V83" i="1"/>
  <c r="W83" i="1"/>
  <c r="V85" i="1"/>
  <c r="W85" i="1"/>
  <c r="V87" i="1"/>
  <c r="W87" i="1"/>
  <c r="V88" i="1"/>
  <c r="W88" i="1"/>
  <c r="V90" i="1"/>
  <c r="W90" i="1"/>
  <c r="W93" i="1"/>
  <c r="V93" i="1"/>
  <c r="W95" i="1"/>
  <c r="V95" i="1"/>
  <c r="W97" i="1"/>
  <c r="V97" i="1"/>
  <c r="W99" i="1"/>
  <c r="V99" i="1"/>
  <c r="I5" i="1"/>
  <c r="N5" i="1"/>
  <c r="H5" i="1"/>
  <c r="AH5" i="1" l="1"/>
</calcChain>
</file>

<file path=xl/sharedStrings.xml><?xml version="1.0" encoding="utf-8"?>
<sst xmlns="http://schemas.openxmlformats.org/spreadsheetml/2006/main" count="378" uniqueCount="146">
  <si>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</si>
  <si>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</si>
  <si>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</si>
  <si>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</si>
  <si>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</si>
  <si>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</si>
  <si>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Патяка</t>
  </si>
  <si>
    <t>Поляков</t>
  </si>
  <si>
    <t>ИТОГО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</si>
  <si>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</si>
  <si>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</si>
  <si>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</si>
  <si>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</si>
  <si>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</si>
  <si>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</si>
  <si>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</si>
  <si>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</si>
  <si>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</si>
  <si>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</si>
  <si>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</si>
  <si>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</si>
  <si>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</si>
  <si>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</si>
  <si>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</si>
  <si>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</si>
  <si>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</si>
  <si>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</si>
  <si>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</si>
  <si>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</si>
  <si>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</si>
  <si>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</si>
  <si>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</si>
  <si>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</si>
  <si>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</si>
  <si>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</si>
  <si>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</si>
  <si>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</si>
  <si>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</si>
  <si>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</si>
  <si>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</si>
  <si>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</si>
  <si>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</si>
  <si>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</si>
  <si>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</si>
  <si>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</si>
  <si>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</si>
  <si>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</si>
  <si>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</si>
  <si>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</si>
  <si>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</si>
  <si>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</si>
  <si>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</si>
  <si>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</si>
  <si>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</si>
  <si>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</si>
  <si>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</si>
  <si>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</si>
  <si>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</si>
  <si>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</si>
  <si>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</si>
  <si>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</si>
  <si>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</si>
  <si>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</si>
  <si>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</si>
  <si>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</si>
  <si>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</si>
  <si>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</si>
  <si>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</si>
  <si>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</si>
  <si>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</si>
  <si>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</si>
  <si>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</si>
  <si>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</si>
  <si>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</si>
  <si>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</si>
  <si>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</si>
  <si>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</si>
  <si>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</si>
  <si>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</si>
  <si>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</si>
  <si>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</si>
  <si>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</si>
  <si>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</si>
  <si>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</si>
  <si>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>не в матрице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</si>
  <si>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</si>
  <si>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</si>
  <si>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с 28,11,24 заказываем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</si>
  <si>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</si>
  <si>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</si>
  <si>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</si>
  <si>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</si>
  <si>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</si>
  <si>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</si>
  <si>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</si>
  <si>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</si>
  <si>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</si>
  <si>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</si>
  <si>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</si>
  <si>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</si>
  <si>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</si>
  <si>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</si>
  <si>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</si>
  <si>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</si>
  <si>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</si>
  <si>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</si>
  <si>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</si>
  <si>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</si>
  <si>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</si>
  <si>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</si>
  <si>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</si>
  <si>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</si>
  <si>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</si>
  <si>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</si>
  <si>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</si>
  <si>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</si>
  <si>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</si>
  <si>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</si>
  <si>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</si>
  <si>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</si>
  <si>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</si>
  <si>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</si>
  <si>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</si>
  <si>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</si>
  <si>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нужно увеличить продажи!!!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</si>
  <si>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</si>
  <si>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</si>
  <si>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</si>
  <si>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</si>
  <si>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</si>
  <si>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</si>
  <si>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</si>
  <si>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</si>
  <si>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</si>
  <si>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</si>
  <si>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</si>
  <si>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</si>
  <si>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</si>
  <si>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</si>
  <si>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</si>
  <si>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нужно увеличить продажи / 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</si>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</sst>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" fontId="1" fillId="0" borderId="1" xfId="1" applyNumberFormat="1"/>
    <xf numFmtId="1" fontId="2" fillId="2" borderId="1" xfId="1" applyNumberFormat="1" applyFont="1" applyFill="1"/>
    <xf numFmtId="1" fontId="1" fillId="3" borderId="1" xfId="1" applyNumberFormat="1" applyFill="1"/>
    <xf numFmtId="1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1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83;&#1103;&#1082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312  Ветчина Филейская ВЕС ТМ  Вязанка ТС Столичная  ПОКОМ</v>
          </cell>
          <cell r="B2">
            <v>149.93</v>
          </cell>
        </row>
        <row r="3">
          <cell r="A3" t="str">
            <v xml:space="preserve"> 247  Сардельки Нежные, ВЕС.  ПОКОМ</v>
          </cell>
          <cell r="B3">
            <v>154.49199999999999</v>
          </cell>
        </row>
        <row r="4">
          <cell r="A4" t="str">
            <v xml:space="preserve"> 457  Колбаса Молочная ТМ Особый рецепт ВЕС большой батон  ПОКОМ</v>
          </cell>
          <cell r="B4">
            <v>2016.39</v>
          </cell>
        </row>
        <row r="5">
          <cell r="A5" t="str">
            <v xml:space="preserve"> 452  Колбаса Со шпиком ВЕС большой батон ТМ Особый рецепт  ПОКОМ</v>
          </cell>
          <cell r="B5">
            <v>1007.275</v>
          </cell>
        </row>
        <row r="6">
          <cell r="A6" t="str">
            <v xml:space="preserve"> 456  Колбаса Филейная ТМ Особый рецепт ВЕС большой батон  ПОКОМ</v>
          </cell>
          <cell r="B6">
            <v>1007.865</v>
          </cell>
        </row>
        <row r="7">
          <cell r="A7" t="str">
            <v xml:space="preserve"> 201  Ветчина Нежная ТМ Особый рецепт, (2,5кг), ПОКОМ</v>
          </cell>
          <cell r="B7">
            <v>2016.5549999999998</v>
          </cell>
        </row>
        <row r="8">
          <cell r="A8" t="str">
            <v xml:space="preserve"> 201  Ветчина Нежная ТМ Особый рецепт, (2,5кг), ПОКОМ</v>
          </cell>
          <cell r="B8">
            <v>583.35</v>
          </cell>
        </row>
        <row r="9">
          <cell r="A9" t="str">
            <v xml:space="preserve"> 271  Колбаса Сервелат Левантский ТМ Особый Рецепт, ВЕС. ПОКОМ</v>
          </cell>
          <cell r="B9">
            <v>51.883000000000003</v>
          </cell>
        </row>
        <row r="10">
          <cell r="A10" t="str">
            <v xml:space="preserve"> 229  Колбаса Молочная Дугушка, в/у, ВЕС, ТМ Стародворье   ПОКОМ</v>
          </cell>
          <cell r="B10">
            <v>454.54</v>
          </cell>
        </row>
        <row r="11">
          <cell r="A11" t="str">
            <v xml:space="preserve"> 200  Ветчина Дугушка ТМ Стародворье, вектор в/у    ПОКОМ</v>
          </cell>
          <cell r="B11">
            <v>302.8</v>
          </cell>
        </row>
        <row r="12">
          <cell r="A12" t="str">
            <v xml:space="preserve"> 236  Колбаса Рубленая ЗАПЕЧ. Дугушка ТМ Стародворье, вектор, в/к    ПОКОМ</v>
          </cell>
          <cell r="B12">
            <v>152.41</v>
          </cell>
        </row>
        <row r="13">
          <cell r="A13" t="str">
            <v xml:space="preserve"> 242  Колбаса Сервелат ЗАПЕЧ.Дугушка ТМ Стародворье, вектор, в/к     ПОКОМ</v>
          </cell>
          <cell r="B13">
            <v>200.91300000000001</v>
          </cell>
        </row>
        <row r="14">
          <cell r="A14" t="str">
            <v>Европоддон (невозвратный)</v>
          </cell>
          <cell r="B14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6.85546875" customWidth="1"/>
    <col min="5" max="6" width="7" customWidth="1"/>
    <col min="7" max="7" width="6" style="9" customWidth="1"/>
    <col min="8" max="8" width="6" customWidth="1"/>
    <col min="9" max="9" width="6.7109375" customWidth="1"/>
    <col min="10" max="10" width="5" style="13" customWidth="1"/>
    <col min="11" max="11" width="5" customWidth="1"/>
    <col min="12" max="12" width="12" customWidth="1"/>
    <col min="13" max="16" width="7" customWidth="1"/>
    <col min="17" max="17" width="0.7109375" customWidth="1"/>
    <col min="18" max="20" width="7" customWidth="1"/>
    <col min="21" max="21" width="21" customWidth="1"/>
    <col min="22" max="23" width="5" customWidth="1"/>
    <col min="24" max="32" width="6" customWidth="1"/>
    <col min="33" max="33" width="25" customWidth="1"/>
    <col min="34" max="34" width="7" customWidth="1"/>
    <col min="35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1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3" t="s">
        <v>18</v>
      </c>
      <c r="T3" s="10" t="s">
        <v>19</v>
      </c>
      <c r="U3" s="10" t="s">
        <v>20</v>
      </c>
      <c r="V3" s="2" t="s">
        <v>21</v>
      </c>
      <c r="W3" s="2" t="s">
        <v>22</v>
      </c>
      <c r="X3" s="2" t="s">
        <v>23</v>
      </c>
      <c r="Y3" s="2" t="s">
        <v>23</v>
      </c>
      <c r="Z3" s="2" t="s">
        <v>23</v>
      </c>
      <c r="AA3" s="2" t="s">
        <v>23</v>
      </c>
      <c r="AB3" s="2" t="s">
        <v>23</v>
      </c>
      <c r="AC3" s="2" t="s">
        <v>23</v>
      </c>
      <c r="AD3" s="2" t="s">
        <v>23</v>
      </c>
      <c r="AE3" s="2" t="s">
        <v>23</v>
      </c>
      <c r="AF3" s="2" t="s">
        <v>23</v>
      </c>
      <c r="AG3" s="2" t="s">
        <v>24</v>
      </c>
      <c r="AH3" s="2" t="s">
        <v>25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1"/>
      <c r="K4" s="1"/>
      <c r="L4" s="1"/>
      <c r="M4" s="1"/>
      <c r="N4" s="1"/>
      <c r="O4" s="1"/>
      <c r="P4" s="1"/>
      <c r="Q4" s="1" t="s">
        <v>144</v>
      </c>
      <c r="R4" s="1" t="s">
        <v>26</v>
      </c>
      <c r="S4" s="1"/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SUM(E6:E499)</f>
        <v>44610.245999999999</v>
      </c>
      <c r="F5" s="4">
        <f>SUM(F6:F499)</f>
        <v>33359.871000000006</v>
      </c>
      <c r="G5" s="8">
        <f>SUM(G6:G499)</f>
        <v>6989.7650000000003</v>
      </c>
      <c r="H5" s="4">
        <f>SUM(H6:H499)</f>
        <v>7896.65</v>
      </c>
      <c r="I5" s="4">
        <f>SUM(I6:I499)</f>
        <v>18473.456000000002</v>
      </c>
      <c r="J5" s="11"/>
      <c r="K5" s="1"/>
      <c r="L5" s="1"/>
      <c r="M5" s="4">
        <f t="shared" ref="M5:T5" si="0">SUM(M6:M499)</f>
        <v>51328.004999999983</v>
      </c>
      <c r="N5" s="4">
        <f t="shared" si="0"/>
        <v>-6717.7590000000018</v>
      </c>
      <c r="O5" s="4">
        <f t="shared" si="0"/>
        <v>17475.985000000001</v>
      </c>
      <c r="P5" s="4">
        <f t="shared" si="0"/>
        <v>27134.260999999999</v>
      </c>
      <c r="Q5" s="4">
        <f t="shared" si="0"/>
        <v>0</v>
      </c>
      <c r="R5" s="4">
        <f t="shared" si="0"/>
        <v>3495.1969999999983</v>
      </c>
      <c r="S5" s="4">
        <f t="shared" si="0"/>
        <v>22091.695599999988</v>
      </c>
      <c r="T5" s="4">
        <f t="shared" si="0"/>
        <v>0</v>
      </c>
      <c r="U5" s="1"/>
      <c r="V5" s="1"/>
      <c r="W5" s="1"/>
      <c r="X5" s="4">
        <f t="shared" ref="X5:AF5" si="1">SUM(X6:X499)</f>
        <v>2664.9892000000004</v>
      </c>
      <c r="Y5" s="4">
        <f t="shared" si="1"/>
        <v>2562.4482000000007</v>
      </c>
      <c r="Z5" s="4">
        <f t="shared" si="1"/>
        <v>2912.0867999999991</v>
      </c>
      <c r="AA5" s="4">
        <f t="shared" si="1"/>
        <v>3006.6979999999994</v>
      </c>
      <c r="AB5" s="4">
        <f t="shared" si="1"/>
        <v>2687.788399999999</v>
      </c>
      <c r="AC5" s="4">
        <f t="shared" si="1"/>
        <v>2673.1839999999993</v>
      </c>
      <c r="AD5" s="4">
        <f t="shared" si="1"/>
        <v>2618.4728</v>
      </c>
      <c r="AE5" s="4">
        <f t="shared" si="1"/>
        <v>2851.7303999999995</v>
      </c>
      <c r="AF5" s="4">
        <f t="shared" si="1"/>
        <v>2924.9674000000009</v>
      </c>
      <c r="AG5" s="1"/>
      <c r="AH5" s="4">
        <f>SUM(AH6:AH499)</f>
        <v>20528.890199999994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36</v>
      </c>
      <c r="B6" s="1" t="s">
        <v>37</v>
      </c>
      <c r="C6" s="1">
        <v>65.046000000000006</v>
      </c>
      <c r="D6" s="1">
        <v>177.411</v>
      </c>
      <c r="E6" s="1">
        <v>121.46899999999999</v>
      </c>
      <c r="F6" s="1">
        <v>92.465000000000003</v>
      </c>
      <c r="G6" s="6"/>
      <c r="H6" s="1">
        <f>IFERROR(VLOOKUP(A6,[1]TDSheet!$A:$B,2,0),0)</f>
        <v>0</v>
      </c>
      <c r="I6" s="1">
        <f t="shared" ref="I6:I37" si="2">F6-G6-H6</f>
        <v>92.465000000000003</v>
      </c>
      <c r="J6" s="11">
        <v>1</v>
      </c>
      <c r="K6" s="1">
        <v>50</v>
      </c>
      <c r="L6" s="1" t="s">
        <v>38</v>
      </c>
      <c r="M6" s="1">
        <v>118.65</v>
      </c>
      <c r="N6" s="1">
        <f t="shared" ref="N6:N37" si="3">E6-M6</f>
        <v>2.8189999999999884</v>
      </c>
      <c r="O6" s="1">
        <f>E6-P6</f>
        <v>121.46899999999999</v>
      </c>
      <c r="P6" s="1"/>
      <c r="Q6" s="1"/>
      <c r="R6" s="1">
        <f>O6/5</f>
        <v>24.293799999999997</v>
      </c>
      <c r="S6" s="5">
        <f>13*R6-I6</f>
        <v>223.35439999999997</v>
      </c>
      <c r="T6" s="5"/>
      <c r="U6" s="1"/>
      <c r="V6" s="1">
        <f>(I6+S6)/R6</f>
        <v>13</v>
      </c>
      <c r="W6" s="1">
        <f>I6/R6</f>
        <v>3.8061151404885201</v>
      </c>
      <c r="X6" s="1">
        <v>18.315799999999999</v>
      </c>
      <c r="Y6" s="1">
        <v>18.0868</v>
      </c>
      <c r="Z6" s="1">
        <v>15.1172</v>
      </c>
      <c r="AA6" s="1">
        <v>13.6792</v>
      </c>
      <c r="AB6" s="1">
        <v>12.2766</v>
      </c>
      <c r="AC6" s="1">
        <v>16.384399999999999</v>
      </c>
      <c r="AD6" s="1">
        <v>15.040800000000001</v>
      </c>
      <c r="AE6" s="1">
        <v>12.4808</v>
      </c>
      <c r="AF6" s="1">
        <v>17.063199999999998</v>
      </c>
      <c r="AG6" s="1"/>
      <c r="AH6" s="1">
        <f>J6*S6</f>
        <v>223.35439999999997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39</v>
      </c>
      <c r="B7" s="1" t="s">
        <v>37</v>
      </c>
      <c r="C7" s="1">
        <v>246.12</v>
      </c>
      <c r="D7" s="1">
        <v>242.292</v>
      </c>
      <c r="E7" s="1">
        <v>252.68700000000001</v>
      </c>
      <c r="F7" s="1">
        <v>205.61199999999999</v>
      </c>
      <c r="G7" s="6"/>
      <c r="H7" s="1">
        <f>IFERROR(VLOOKUP(A7,[1]TDSheet!$A:$B,2,0),0)</f>
        <v>0</v>
      </c>
      <c r="I7" s="1">
        <f t="shared" si="2"/>
        <v>205.61199999999999</v>
      </c>
      <c r="J7" s="11">
        <v>1</v>
      </c>
      <c r="K7" s="1">
        <v>45</v>
      </c>
      <c r="L7" s="1" t="s">
        <v>38</v>
      </c>
      <c r="M7" s="1">
        <v>242.3</v>
      </c>
      <c r="N7" s="1">
        <f t="shared" si="3"/>
        <v>10.387</v>
      </c>
      <c r="O7" s="1">
        <f t="shared" ref="O7:O70" si="4">E7-P7</f>
        <v>252.68700000000001</v>
      </c>
      <c r="P7" s="1"/>
      <c r="Q7" s="1"/>
      <c r="R7" s="1">
        <f>O7/5</f>
        <v>50.537400000000005</v>
      </c>
      <c r="S7" s="5">
        <f>12*R7-I7</f>
        <v>400.83680000000015</v>
      </c>
      <c r="T7" s="5"/>
      <c r="U7" s="1"/>
      <c r="V7" s="1">
        <f t="shared" ref="V7:V70" si="5">(I7+S7)/R7</f>
        <v>12.000000000000002</v>
      </c>
      <c r="W7" s="1">
        <f t="shared" ref="W7:W70" si="6">I7/R7</f>
        <v>4.0685116369263152</v>
      </c>
      <c r="X7" s="1">
        <v>47.442799999999998</v>
      </c>
      <c r="Y7" s="1">
        <v>51.804400000000001</v>
      </c>
      <c r="Z7" s="1">
        <v>50.988799999999998</v>
      </c>
      <c r="AA7" s="1">
        <v>48.260000000000012</v>
      </c>
      <c r="AB7" s="1">
        <v>56.732199999999999</v>
      </c>
      <c r="AC7" s="1">
        <v>49.176200000000001</v>
      </c>
      <c r="AD7" s="1">
        <v>8.7325999999999997</v>
      </c>
      <c r="AE7" s="1">
        <v>25.166599999999999</v>
      </c>
      <c r="AF7" s="1">
        <v>66.778400000000005</v>
      </c>
      <c r="AG7" s="1"/>
      <c r="AH7" s="1">
        <f>J7*S7</f>
        <v>400.83680000000015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40</v>
      </c>
      <c r="B8" s="1" t="s">
        <v>37</v>
      </c>
      <c r="C8" s="1">
        <v>511.81599999999997</v>
      </c>
      <c r="D8" s="1">
        <v>124.759</v>
      </c>
      <c r="E8" s="1">
        <v>433.29599999999999</v>
      </c>
      <c r="F8" s="1">
        <v>140.90600000000001</v>
      </c>
      <c r="G8" s="6"/>
      <c r="H8" s="1">
        <f>IFERROR(VLOOKUP(A8,[1]TDSheet!$A:$B,2,0),0)</f>
        <v>0</v>
      </c>
      <c r="I8" s="1">
        <f t="shared" si="2"/>
        <v>140.90600000000001</v>
      </c>
      <c r="J8" s="11">
        <v>1</v>
      </c>
      <c r="K8" s="1">
        <v>45</v>
      </c>
      <c r="L8" s="1" t="s">
        <v>38</v>
      </c>
      <c r="M8" s="1">
        <v>420.1</v>
      </c>
      <c r="N8" s="1">
        <f t="shared" si="3"/>
        <v>13.19599999999997</v>
      </c>
      <c r="O8" s="1">
        <f t="shared" si="4"/>
        <v>433.29599999999999</v>
      </c>
      <c r="P8" s="1"/>
      <c r="Q8" s="1"/>
      <c r="R8" s="1">
        <f>O8/5</f>
        <v>86.659199999999998</v>
      </c>
      <c r="S8" s="5">
        <f>12*R8-I8</f>
        <v>899.00440000000003</v>
      </c>
      <c r="T8" s="5"/>
      <c r="U8" s="1"/>
      <c r="V8" s="1">
        <f t="shared" si="5"/>
        <v>12</v>
      </c>
      <c r="W8" s="1">
        <f t="shared" si="6"/>
        <v>1.6259785458439497</v>
      </c>
      <c r="X8" s="1">
        <v>59.098400000000012</v>
      </c>
      <c r="Y8" s="1">
        <v>46.864800000000002</v>
      </c>
      <c r="Z8" s="1">
        <v>46.016199999999998</v>
      </c>
      <c r="AA8" s="1">
        <v>61.956800000000001</v>
      </c>
      <c r="AB8" s="1">
        <v>86.199399999999997</v>
      </c>
      <c r="AC8" s="1">
        <v>69.974000000000004</v>
      </c>
      <c r="AD8" s="1">
        <v>45.334000000000003</v>
      </c>
      <c r="AE8" s="1">
        <v>45.334000000000003</v>
      </c>
      <c r="AF8" s="1">
        <v>70.775400000000005</v>
      </c>
      <c r="AG8" s="1"/>
      <c r="AH8" s="1">
        <f>J8*S8</f>
        <v>899.00440000000003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23" t="s">
        <v>41</v>
      </c>
      <c r="B9" s="1" t="s">
        <v>37</v>
      </c>
      <c r="C9" s="1"/>
      <c r="D9" s="1"/>
      <c r="E9" s="1">
        <v>-1.268</v>
      </c>
      <c r="F9" s="1"/>
      <c r="G9" s="6"/>
      <c r="H9" s="1">
        <f>IFERROR(VLOOKUP(A9,[1]TDSheet!$A:$B,2,0),0)</f>
        <v>0</v>
      </c>
      <c r="I9" s="1">
        <f t="shared" si="2"/>
        <v>0</v>
      </c>
      <c r="J9" s="11">
        <v>1</v>
      </c>
      <c r="K9" s="1">
        <v>40</v>
      </c>
      <c r="L9" s="1" t="s">
        <v>38</v>
      </c>
      <c r="M9" s="1"/>
      <c r="N9" s="1">
        <f t="shared" si="3"/>
        <v>-1.268</v>
      </c>
      <c r="O9" s="1">
        <f t="shared" si="4"/>
        <v>-1.268</v>
      </c>
      <c r="P9" s="1"/>
      <c r="Q9" s="1"/>
      <c r="R9" s="1">
        <f>O9/5</f>
        <v>-0.25359999999999999</v>
      </c>
      <c r="S9" s="24">
        <v>20</v>
      </c>
      <c r="T9" s="5"/>
      <c r="U9" s="1"/>
      <c r="V9" s="1">
        <f t="shared" si="5"/>
        <v>-78.864353312302839</v>
      </c>
      <c r="W9" s="1">
        <f t="shared" si="6"/>
        <v>0</v>
      </c>
      <c r="X9" s="1">
        <v>11.610200000000001</v>
      </c>
      <c r="Y9" s="1">
        <v>14.911</v>
      </c>
      <c r="Z9" s="1">
        <v>19.426400000000001</v>
      </c>
      <c r="AA9" s="1">
        <v>19.689599999999999</v>
      </c>
      <c r="AB9" s="1">
        <v>12.1876</v>
      </c>
      <c r="AC9" s="1">
        <v>14.734400000000001</v>
      </c>
      <c r="AD9" s="1">
        <v>18.382200000000001</v>
      </c>
      <c r="AE9" s="1">
        <v>18.059000000000001</v>
      </c>
      <c r="AF9" s="1">
        <v>21.691400000000002</v>
      </c>
      <c r="AG9" s="23" t="s">
        <v>42</v>
      </c>
      <c r="AH9" s="1">
        <f>J9*S9</f>
        <v>20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9" t="s">
        <v>43</v>
      </c>
      <c r="B10" s="19" t="s">
        <v>44</v>
      </c>
      <c r="C10" s="19"/>
      <c r="D10" s="19"/>
      <c r="E10" s="19"/>
      <c r="F10" s="19"/>
      <c r="G10" s="20"/>
      <c r="H10" s="19">
        <f>IFERROR(VLOOKUP(A10,[1]TDSheet!$A:$B,2,0),0)</f>
        <v>0</v>
      </c>
      <c r="I10" s="19">
        <f t="shared" si="2"/>
        <v>0</v>
      </c>
      <c r="J10" s="21">
        <v>0</v>
      </c>
      <c r="K10" s="19">
        <v>45</v>
      </c>
      <c r="L10" s="19" t="s">
        <v>38</v>
      </c>
      <c r="M10" s="19"/>
      <c r="N10" s="19">
        <f t="shared" si="3"/>
        <v>0</v>
      </c>
      <c r="O10" s="19">
        <f t="shared" si="4"/>
        <v>0</v>
      </c>
      <c r="P10" s="19"/>
      <c r="Q10" s="19"/>
      <c r="R10" s="19">
        <f>O10/5</f>
        <v>0</v>
      </c>
      <c r="S10" s="22"/>
      <c r="T10" s="22"/>
      <c r="U10" s="19"/>
      <c r="V10" s="19" t="e">
        <f t="shared" si="5"/>
        <v>#DIV/0!</v>
      </c>
      <c r="W10" s="19" t="e">
        <f t="shared" si="6"/>
        <v>#DIV/0!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 t="s">
        <v>45</v>
      </c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9" t="s">
        <v>46</v>
      </c>
      <c r="B11" s="19" t="s">
        <v>44</v>
      </c>
      <c r="C11" s="19"/>
      <c r="D11" s="19"/>
      <c r="E11" s="19"/>
      <c r="F11" s="19"/>
      <c r="G11" s="20"/>
      <c r="H11" s="19">
        <f>IFERROR(VLOOKUP(A11,[1]TDSheet!$A:$B,2,0),0)</f>
        <v>0</v>
      </c>
      <c r="I11" s="19">
        <f t="shared" si="2"/>
        <v>0</v>
      </c>
      <c r="J11" s="21">
        <v>0</v>
      </c>
      <c r="K11" s="19">
        <v>45</v>
      </c>
      <c r="L11" s="19" t="s">
        <v>38</v>
      </c>
      <c r="M11" s="19"/>
      <c r="N11" s="19">
        <f t="shared" si="3"/>
        <v>0</v>
      </c>
      <c r="O11" s="19">
        <f t="shared" si="4"/>
        <v>0</v>
      </c>
      <c r="P11" s="19"/>
      <c r="Q11" s="19"/>
      <c r="R11" s="19">
        <f>O11/5</f>
        <v>0</v>
      </c>
      <c r="S11" s="22"/>
      <c r="T11" s="22"/>
      <c r="U11" s="19"/>
      <c r="V11" s="19" t="e">
        <f t="shared" si="5"/>
        <v>#DIV/0!</v>
      </c>
      <c r="W11" s="19" t="e">
        <f t="shared" si="6"/>
        <v>#DIV/0!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 t="s">
        <v>45</v>
      </c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9" t="s">
        <v>47</v>
      </c>
      <c r="B12" s="19" t="s">
        <v>44</v>
      </c>
      <c r="C12" s="19"/>
      <c r="D12" s="19"/>
      <c r="E12" s="19"/>
      <c r="F12" s="19"/>
      <c r="G12" s="20"/>
      <c r="H12" s="19">
        <f>IFERROR(VLOOKUP(A12,[1]TDSheet!$A:$B,2,0),0)</f>
        <v>0</v>
      </c>
      <c r="I12" s="19">
        <f t="shared" si="2"/>
        <v>0</v>
      </c>
      <c r="J12" s="21">
        <v>0</v>
      </c>
      <c r="K12" s="19">
        <v>180</v>
      </c>
      <c r="L12" s="19" t="s">
        <v>38</v>
      </c>
      <c r="M12" s="19"/>
      <c r="N12" s="19">
        <f t="shared" si="3"/>
        <v>0</v>
      </c>
      <c r="O12" s="19">
        <f t="shared" si="4"/>
        <v>0</v>
      </c>
      <c r="P12" s="19"/>
      <c r="Q12" s="19"/>
      <c r="R12" s="19">
        <f>O12/5</f>
        <v>0</v>
      </c>
      <c r="S12" s="22"/>
      <c r="T12" s="22"/>
      <c r="U12" s="19"/>
      <c r="V12" s="19" t="e">
        <f t="shared" si="5"/>
        <v>#DIV/0!</v>
      </c>
      <c r="W12" s="19" t="e">
        <f t="shared" si="6"/>
        <v>#DIV/0!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 t="s">
        <v>45</v>
      </c>
      <c r="AH12" s="19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48</v>
      </c>
      <c r="B13" s="1" t="s">
        <v>44</v>
      </c>
      <c r="C13" s="1">
        <v>46</v>
      </c>
      <c r="D13" s="1">
        <v>90</v>
      </c>
      <c r="E13" s="1">
        <v>38</v>
      </c>
      <c r="F13" s="1">
        <v>82</v>
      </c>
      <c r="G13" s="6"/>
      <c r="H13" s="1">
        <f>IFERROR(VLOOKUP(A13,[1]TDSheet!$A:$B,2,0),0)</f>
        <v>0</v>
      </c>
      <c r="I13" s="1">
        <f t="shared" si="2"/>
        <v>82</v>
      </c>
      <c r="J13" s="11">
        <v>0.3</v>
      </c>
      <c r="K13" s="1">
        <v>40</v>
      </c>
      <c r="L13" s="1" t="s">
        <v>38</v>
      </c>
      <c r="M13" s="1">
        <v>46</v>
      </c>
      <c r="N13" s="1">
        <f t="shared" si="3"/>
        <v>-8</v>
      </c>
      <c r="O13" s="1">
        <f t="shared" si="4"/>
        <v>38</v>
      </c>
      <c r="P13" s="1"/>
      <c r="Q13" s="1"/>
      <c r="R13" s="1">
        <f>O13/5</f>
        <v>7.6</v>
      </c>
      <c r="S13" s="5"/>
      <c r="T13" s="5"/>
      <c r="U13" s="1"/>
      <c r="V13" s="1">
        <f t="shared" si="5"/>
        <v>10.789473684210527</v>
      </c>
      <c r="W13" s="1">
        <f t="shared" si="6"/>
        <v>10.789473684210527</v>
      </c>
      <c r="X13" s="1">
        <v>10.8</v>
      </c>
      <c r="Y13" s="1">
        <v>11.4</v>
      </c>
      <c r="Z13" s="1">
        <v>6.4</v>
      </c>
      <c r="AA13" s="1">
        <v>6.4</v>
      </c>
      <c r="AB13" s="1">
        <v>5.6</v>
      </c>
      <c r="AC13" s="1">
        <v>6</v>
      </c>
      <c r="AD13" s="1">
        <v>15.6</v>
      </c>
      <c r="AE13" s="1">
        <v>14.2</v>
      </c>
      <c r="AF13" s="1">
        <v>14</v>
      </c>
      <c r="AG13" s="1"/>
      <c r="AH13" s="1">
        <f>J13*S13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49</v>
      </c>
      <c r="B14" s="1" t="s">
        <v>44</v>
      </c>
      <c r="C14" s="1">
        <v>162</v>
      </c>
      <c r="D14" s="1">
        <v>75</v>
      </c>
      <c r="E14" s="1">
        <v>66</v>
      </c>
      <c r="F14" s="1">
        <v>164</v>
      </c>
      <c r="G14" s="6"/>
      <c r="H14" s="1">
        <f>IFERROR(VLOOKUP(A14,[1]TDSheet!$A:$B,2,0),0)</f>
        <v>0</v>
      </c>
      <c r="I14" s="1">
        <f t="shared" si="2"/>
        <v>164</v>
      </c>
      <c r="J14" s="11">
        <v>0.17</v>
      </c>
      <c r="K14" s="1">
        <v>180</v>
      </c>
      <c r="L14" s="1" t="s">
        <v>38</v>
      </c>
      <c r="M14" s="1">
        <v>66</v>
      </c>
      <c r="N14" s="1">
        <f t="shared" si="3"/>
        <v>0</v>
      </c>
      <c r="O14" s="1">
        <f t="shared" si="4"/>
        <v>66</v>
      </c>
      <c r="P14" s="1"/>
      <c r="Q14" s="1"/>
      <c r="R14" s="1">
        <f>O14/5</f>
        <v>13.2</v>
      </c>
      <c r="S14" s="5">
        <f>14*R14-I14</f>
        <v>20.799999999999983</v>
      </c>
      <c r="T14" s="5"/>
      <c r="U14" s="1"/>
      <c r="V14" s="1">
        <f t="shared" si="5"/>
        <v>14</v>
      </c>
      <c r="W14" s="1">
        <f t="shared" si="6"/>
        <v>12.424242424242426</v>
      </c>
      <c r="X14" s="1">
        <v>11.8</v>
      </c>
      <c r="Y14" s="1">
        <v>14.6</v>
      </c>
      <c r="Z14" s="1">
        <v>14.6</v>
      </c>
      <c r="AA14" s="1">
        <v>10.6</v>
      </c>
      <c r="AB14" s="1">
        <v>1</v>
      </c>
      <c r="AC14" s="1">
        <v>25.4</v>
      </c>
      <c r="AD14" s="1">
        <v>34.799999999999997</v>
      </c>
      <c r="AE14" s="1">
        <v>15</v>
      </c>
      <c r="AF14" s="1">
        <v>9.1999999999999993</v>
      </c>
      <c r="AG14" s="1" t="s">
        <v>50</v>
      </c>
      <c r="AH14" s="1">
        <f>J14*S14</f>
        <v>3.5359999999999974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9" t="s">
        <v>51</v>
      </c>
      <c r="B15" s="19" t="s">
        <v>44</v>
      </c>
      <c r="C15" s="19"/>
      <c r="D15" s="19"/>
      <c r="E15" s="19"/>
      <c r="F15" s="19"/>
      <c r="G15" s="20"/>
      <c r="H15" s="19">
        <f>IFERROR(VLOOKUP(A15,[1]TDSheet!$A:$B,2,0),0)</f>
        <v>0</v>
      </c>
      <c r="I15" s="19">
        <f t="shared" si="2"/>
        <v>0</v>
      </c>
      <c r="J15" s="21">
        <v>0</v>
      </c>
      <c r="K15" s="19">
        <v>50</v>
      </c>
      <c r="L15" s="19" t="s">
        <v>38</v>
      </c>
      <c r="M15" s="19"/>
      <c r="N15" s="19">
        <f t="shared" si="3"/>
        <v>0</v>
      </c>
      <c r="O15" s="19">
        <f t="shared" si="4"/>
        <v>0</v>
      </c>
      <c r="P15" s="19"/>
      <c r="Q15" s="19"/>
      <c r="R15" s="19">
        <f>O15/5</f>
        <v>0</v>
      </c>
      <c r="S15" s="22"/>
      <c r="T15" s="22"/>
      <c r="U15" s="19"/>
      <c r="V15" s="19" t="e">
        <f t="shared" si="5"/>
        <v>#DIV/0!</v>
      </c>
      <c r="W15" s="19" t="e">
        <f t="shared" si="6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 t="s">
        <v>45</v>
      </c>
      <c r="AH15" s="19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52</v>
      </c>
      <c r="B16" s="1" t="s">
        <v>44</v>
      </c>
      <c r="C16" s="1">
        <v>197</v>
      </c>
      <c r="D16" s="1">
        <v>84</v>
      </c>
      <c r="E16" s="1">
        <v>155.26</v>
      </c>
      <c r="F16" s="1">
        <v>115</v>
      </c>
      <c r="G16" s="6"/>
      <c r="H16" s="1">
        <f>IFERROR(VLOOKUP(A16,[1]TDSheet!$A:$B,2,0),0)</f>
        <v>0</v>
      </c>
      <c r="I16" s="1">
        <f t="shared" si="2"/>
        <v>115</v>
      </c>
      <c r="J16" s="11">
        <v>0.35</v>
      </c>
      <c r="K16" s="1">
        <v>50</v>
      </c>
      <c r="L16" s="1" t="s">
        <v>38</v>
      </c>
      <c r="M16" s="1">
        <v>157</v>
      </c>
      <c r="N16" s="1">
        <f t="shared" si="3"/>
        <v>-1.7400000000000091</v>
      </c>
      <c r="O16" s="1">
        <f t="shared" si="4"/>
        <v>66.259999999999991</v>
      </c>
      <c r="P16" s="1">
        <v>89</v>
      </c>
      <c r="Q16" s="1"/>
      <c r="R16" s="1">
        <f>O16/5</f>
        <v>13.251999999999999</v>
      </c>
      <c r="S16" s="5">
        <f t="shared" ref="S16:S20" si="7">13*R16-I16</f>
        <v>57.275999999999982</v>
      </c>
      <c r="T16" s="5"/>
      <c r="U16" s="1"/>
      <c r="V16" s="1">
        <f t="shared" si="5"/>
        <v>13</v>
      </c>
      <c r="W16" s="1">
        <f t="shared" si="6"/>
        <v>8.6779354059764575</v>
      </c>
      <c r="X16" s="1">
        <v>10.199999999999999</v>
      </c>
      <c r="Y16" s="1">
        <v>14.8</v>
      </c>
      <c r="Z16" s="1">
        <v>11</v>
      </c>
      <c r="AA16" s="1">
        <v>4.2</v>
      </c>
      <c r="AB16" s="1">
        <v>0.4</v>
      </c>
      <c r="AC16" s="1">
        <v>10.8</v>
      </c>
      <c r="AD16" s="1">
        <v>28</v>
      </c>
      <c r="AE16" s="1">
        <v>34.799999999999997</v>
      </c>
      <c r="AF16" s="1">
        <v>15.2</v>
      </c>
      <c r="AG16" s="1" t="s">
        <v>50</v>
      </c>
      <c r="AH16" s="1">
        <f>J16*S16</f>
        <v>20.046599999999991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53</v>
      </c>
      <c r="B17" s="1" t="s">
        <v>37</v>
      </c>
      <c r="C17" s="1">
        <v>209.023</v>
      </c>
      <c r="D17" s="1">
        <v>956.66700000000003</v>
      </c>
      <c r="E17" s="1">
        <v>513.97900000000004</v>
      </c>
      <c r="F17" s="1">
        <v>613.85799999999995</v>
      </c>
      <c r="G17" s="6"/>
      <c r="H17" s="1">
        <f>IFERROR(VLOOKUP(A17,[1]TDSheet!$A:$B,2,0),0)</f>
        <v>302.8</v>
      </c>
      <c r="I17" s="1">
        <f t="shared" si="2"/>
        <v>311.05799999999994</v>
      </c>
      <c r="J17" s="11">
        <v>1</v>
      </c>
      <c r="K17" s="1">
        <v>55</v>
      </c>
      <c r="L17" s="1" t="s">
        <v>38</v>
      </c>
      <c r="M17" s="1">
        <v>714.08399999999995</v>
      </c>
      <c r="N17" s="1">
        <f t="shared" si="3"/>
        <v>-200.1049999999999</v>
      </c>
      <c r="O17" s="1">
        <f t="shared" si="4"/>
        <v>211.01500000000004</v>
      </c>
      <c r="P17" s="1">
        <v>302.964</v>
      </c>
      <c r="Q17" s="1"/>
      <c r="R17" s="1">
        <f>O17/5</f>
        <v>42.20300000000001</v>
      </c>
      <c r="S17" s="5">
        <f>14*R17-I17</f>
        <v>279.78400000000016</v>
      </c>
      <c r="T17" s="5"/>
      <c r="U17" s="1"/>
      <c r="V17" s="1">
        <f t="shared" si="5"/>
        <v>13.999999999999998</v>
      </c>
      <c r="W17" s="1">
        <f t="shared" si="6"/>
        <v>7.3705186835059084</v>
      </c>
      <c r="X17" s="1">
        <v>39.564599999999999</v>
      </c>
      <c r="Y17" s="1">
        <v>35.1678</v>
      </c>
      <c r="Z17" s="1">
        <v>35.886800000000001</v>
      </c>
      <c r="AA17" s="1">
        <v>36.2348</v>
      </c>
      <c r="AB17" s="1">
        <v>55.1</v>
      </c>
      <c r="AC17" s="1">
        <v>61.303199999999997</v>
      </c>
      <c r="AD17" s="1">
        <v>74.793399999999991</v>
      </c>
      <c r="AE17" s="1">
        <v>81.066600000000008</v>
      </c>
      <c r="AF17" s="1">
        <v>72.684799999999996</v>
      </c>
      <c r="AG17" s="1"/>
      <c r="AH17" s="1">
        <f>J17*S17</f>
        <v>279.78400000000016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54</v>
      </c>
      <c r="B18" s="1" t="s">
        <v>37</v>
      </c>
      <c r="C18" s="1">
        <v>2479.047</v>
      </c>
      <c r="D18" s="1">
        <v>8380.01</v>
      </c>
      <c r="E18" s="1">
        <v>7215.3459999999995</v>
      </c>
      <c r="F18" s="1">
        <v>3347.0859999999998</v>
      </c>
      <c r="G18" s="6"/>
      <c r="H18" s="1">
        <f>IFERROR(VLOOKUP(A18,[1]TDSheet!$A:$B,2,0),0)</f>
        <v>2016.5549999999998</v>
      </c>
      <c r="I18" s="1">
        <f t="shared" si="2"/>
        <v>1330.5309999999999</v>
      </c>
      <c r="J18" s="11">
        <v>1</v>
      </c>
      <c r="K18" s="1">
        <v>50</v>
      </c>
      <c r="L18" s="1" t="s">
        <v>38</v>
      </c>
      <c r="M18" s="1">
        <v>9233.8850000000002</v>
      </c>
      <c r="N18" s="1">
        <f t="shared" si="3"/>
        <v>-2018.5390000000007</v>
      </c>
      <c r="O18" s="1">
        <f t="shared" si="4"/>
        <v>2217.4609999999993</v>
      </c>
      <c r="P18" s="1">
        <v>4997.8850000000002</v>
      </c>
      <c r="Q18" s="1"/>
      <c r="R18" s="1">
        <f>O18/5</f>
        <v>443.49219999999985</v>
      </c>
      <c r="S18" s="5">
        <f>12*R18-I18</f>
        <v>3991.3753999999981</v>
      </c>
      <c r="T18" s="5"/>
      <c r="U18" s="1"/>
      <c r="V18" s="1">
        <f t="shared" si="5"/>
        <v>12</v>
      </c>
      <c r="W18" s="1">
        <f t="shared" si="6"/>
        <v>3.000122662811207</v>
      </c>
      <c r="X18" s="1">
        <v>272.69760000000002</v>
      </c>
      <c r="Y18" s="1">
        <v>236.0898</v>
      </c>
      <c r="Z18" s="1">
        <v>319.82060000000001</v>
      </c>
      <c r="AA18" s="1">
        <v>352.25400000000002</v>
      </c>
      <c r="AB18" s="1">
        <v>316.86759999999992</v>
      </c>
      <c r="AC18" s="1">
        <v>262.98160000000001</v>
      </c>
      <c r="AD18" s="1">
        <v>145.12819999999999</v>
      </c>
      <c r="AE18" s="1">
        <v>197.41399999999999</v>
      </c>
      <c r="AF18" s="1">
        <v>339.3098</v>
      </c>
      <c r="AG18" s="1" t="s">
        <v>55</v>
      </c>
      <c r="AH18" s="1">
        <f>J18*S18</f>
        <v>3991.3753999999981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56</v>
      </c>
      <c r="B19" s="1" t="s">
        <v>37</v>
      </c>
      <c r="C19" s="1">
        <v>124.672</v>
      </c>
      <c r="D19" s="1">
        <v>148.41</v>
      </c>
      <c r="E19" s="1">
        <v>176.90700000000001</v>
      </c>
      <c r="F19" s="1">
        <v>71.742000000000004</v>
      </c>
      <c r="G19" s="6"/>
      <c r="H19" s="1">
        <f>IFERROR(VLOOKUP(A19,[1]TDSheet!$A:$B,2,0),0)</f>
        <v>0</v>
      </c>
      <c r="I19" s="1">
        <f t="shared" si="2"/>
        <v>71.742000000000004</v>
      </c>
      <c r="J19" s="11">
        <v>1</v>
      </c>
      <c r="K19" s="1">
        <v>60</v>
      </c>
      <c r="L19" s="1" t="s">
        <v>38</v>
      </c>
      <c r="M19" s="1">
        <v>162.85</v>
      </c>
      <c r="N19" s="1">
        <f t="shared" si="3"/>
        <v>14.057000000000016</v>
      </c>
      <c r="O19" s="1">
        <f t="shared" si="4"/>
        <v>168.92700000000002</v>
      </c>
      <c r="P19" s="1">
        <v>7.98</v>
      </c>
      <c r="Q19" s="1"/>
      <c r="R19" s="1">
        <f>O19/5</f>
        <v>33.785400000000003</v>
      </c>
      <c r="S19" s="5">
        <f>9*R19-I19</f>
        <v>232.32659999999998</v>
      </c>
      <c r="T19" s="5"/>
      <c r="U19" s="1"/>
      <c r="V19" s="1">
        <f t="shared" si="5"/>
        <v>9</v>
      </c>
      <c r="W19" s="1">
        <f t="shared" si="6"/>
        <v>2.1234616135964055</v>
      </c>
      <c r="X19" s="1">
        <v>19.500800000000002</v>
      </c>
      <c r="Y19" s="1">
        <v>19.145600000000002</v>
      </c>
      <c r="Z19" s="1">
        <v>25.284600000000001</v>
      </c>
      <c r="AA19" s="1">
        <v>23.131399999999999</v>
      </c>
      <c r="AB19" s="1">
        <v>25.563600000000001</v>
      </c>
      <c r="AC19" s="1">
        <v>30.296399999999998</v>
      </c>
      <c r="AD19" s="1">
        <v>29.079599999999999</v>
      </c>
      <c r="AE19" s="1">
        <v>30.2944</v>
      </c>
      <c r="AF19" s="1">
        <v>27.093</v>
      </c>
      <c r="AG19" s="1"/>
      <c r="AH19" s="1">
        <f>J19*S19</f>
        <v>232.32659999999998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57</v>
      </c>
      <c r="B20" s="1" t="s">
        <v>37</v>
      </c>
      <c r="C20" s="1">
        <v>203.078</v>
      </c>
      <c r="D20" s="1">
        <v>469.25099999999998</v>
      </c>
      <c r="E20" s="1">
        <v>7.5140000000000002</v>
      </c>
      <c r="F20" s="1">
        <v>469.25099999999998</v>
      </c>
      <c r="G20" s="6"/>
      <c r="H20" s="1">
        <f>IFERROR(VLOOKUP(A20,[1]TDSheet!$A:$B,2,0),0)</f>
        <v>0</v>
      </c>
      <c r="I20" s="1">
        <f t="shared" si="2"/>
        <v>469.25099999999998</v>
      </c>
      <c r="J20" s="11">
        <v>1</v>
      </c>
      <c r="K20" s="1">
        <v>60</v>
      </c>
      <c r="L20" s="1" t="s">
        <v>38</v>
      </c>
      <c r="M20" s="1">
        <v>108.6</v>
      </c>
      <c r="N20" s="1">
        <f t="shared" si="3"/>
        <v>-101.086</v>
      </c>
      <c r="O20" s="1">
        <f t="shared" si="4"/>
        <v>7.5140000000000002</v>
      </c>
      <c r="P20" s="1"/>
      <c r="Q20" s="1"/>
      <c r="R20" s="1">
        <f>O20/5</f>
        <v>1.5028000000000001</v>
      </c>
      <c r="S20" s="5"/>
      <c r="T20" s="5"/>
      <c r="U20" s="1"/>
      <c r="V20" s="1">
        <f t="shared" si="5"/>
        <v>312.25113122171939</v>
      </c>
      <c r="W20" s="1">
        <f t="shared" si="6"/>
        <v>312.25113122171939</v>
      </c>
      <c r="X20" s="1">
        <v>42.424799999999998</v>
      </c>
      <c r="Y20" s="1">
        <v>4.479600000000028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 t="s">
        <v>58</v>
      </c>
      <c r="AH20" s="1">
        <f>J20*S20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9" t="s">
        <v>59</v>
      </c>
      <c r="B21" s="19" t="s">
        <v>37</v>
      </c>
      <c r="C21" s="19"/>
      <c r="D21" s="19">
        <v>99.941000000000003</v>
      </c>
      <c r="E21" s="19">
        <v>99.941000000000003</v>
      </c>
      <c r="F21" s="19"/>
      <c r="G21" s="20"/>
      <c r="H21" s="19">
        <f>IFERROR(VLOOKUP(A21,[1]TDSheet!$A:$B,2,0),0)</f>
        <v>0</v>
      </c>
      <c r="I21" s="19">
        <f t="shared" si="2"/>
        <v>0</v>
      </c>
      <c r="J21" s="21">
        <v>0</v>
      </c>
      <c r="K21" s="19">
        <v>60</v>
      </c>
      <c r="L21" s="19" t="s">
        <v>38</v>
      </c>
      <c r="M21" s="19">
        <v>99.941000000000003</v>
      </c>
      <c r="N21" s="19">
        <f t="shared" si="3"/>
        <v>0</v>
      </c>
      <c r="O21" s="19">
        <f t="shared" si="4"/>
        <v>0</v>
      </c>
      <c r="P21" s="19">
        <v>99.941000000000003</v>
      </c>
      <c r="Q21" s="19"/>
      <c r="R21" s="19">
        <f>O21/5</f>
        <v>0</v>
      </c>
      <c r="S21" s="22"/>
      <c r="T21" s="22"/>
      <c r="U21" s="19"/>
      <c r="V21" s="19" t="e">
        <f t="shared" si="5"/>
        <v>#DIV/0!</v>
      </c>
      <c r="W21" s="19" t="e">
        <f t="shared" si="6"/>
        <v>#DIV/0!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 t="s">
        <v>45</v>
      </c>
      <c r="AH21" s="19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60</v>
      </c>
      <c r="B22" s="1" t="s">
        <v>37</v>
      </c>
      <c r="C22" s="1">
        <v>972.73199999999997</v>
      </c>
      <c r="D22" s="1">
        <v>1147.7</v>
      </c>
      <c r="E22" s="1">
        <v>953.89200000000005</v>
      </c>
      <c r="F22" s="1">
        <v>1068.3040000000001</v>
      </c>
      <c r="G22" s="6"/>
      <c r="H22" s="1">
        <f>IFERROR(VLOOKUP(A22,[1]TDSheet!$A:$B,2,0),0)</f>
        <v>454.54</v>
      </c>
      <c r="I22" s="1">
        <f t="shared" si="2"/>
        <v>613.76400000000012</v>
      </c>
      <c r="J22" s="11">
        <v>1</v>
      </c>
      <c r="K22" s="1">
        <v>60</v>
      </c>
      <c r="L22" s="1" t="s">
        <v>38</v>
      </c>
      <c r="M22" s="1">
        <v>1271.33</v>
      </c>
      <c r="N22" s="1">
        <f t="shared" si="3"/>
        <v>-317.43799999999987</v>
      </c>
      <c r="O22" s="1">
        <f t="shared" si="4"/>
        <v>652.702</v>
      </c>
      <c r="P22" s="1">
        <v>301.19</v>
      </c>
      <c r="Q22" s="1"/>
      <c r="R22" s="1">
        <f>O22/5</f>
        <v>130.54040000000001</v>
      </c>
      <c r="S22" s="5">
        <f>12*R22-I22</f>
        <v>952.72080000000005</v>
      </c>
      <c r="T22" s="5"/>
      <c r="U22" s="1"/>
      <c r="V22" s="1">
        <f t="shared" si="5"/>
        <v>12</v>
      </c>
      <c r="W22" s="1">
        <f t="shared" si="6"/>
        <v>4.7017168631320274</v>
      </c>
      <c r="X22" s="1">
        <v>97.082799999999992</v>
      </c>
      <c r="Y22" s="1">
        <v>90.356799999999993</v>
      </c>
      <c r="Z22" s="1">
        <v>97.161199999999994</v>
      </c>
      <c r="AA22" s="1">
        <v>111.00279999999999</v>
      </c>
      <c r="AB22" s="1">
        <v>108.17359999999999</v>
      </c>
      <c r="AC22" s="1">
        <v>81.234799999999993</v>
      </c>
      <c r="AD22" s="1">
        <v>0.71480000000000243</v>
      </c>
      <c r="AE22" s="1">
        <v>22.553999999999998</v>
      </c>
      <c r="AF22" s="1">
        <v>118.13760000000001</v>
      </c>
      <c r="AG22" s="1" t="s">
        <v>55</v>
      </c>
      <c r="AH22" s="1">
        <f>J22*S22</f>
        <v>952.72080000000005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61</v>
      </c>
      <c r="B23" s="1" t="s">
        <v>37</v>
      </c>
      <c r="C23" s="1">
        <v>248.54</v>
      </c>
      <c r="D23" s="1">
        <v>585.13</v>
      </c>
      <c r="E23" s="1">
        <v>460.392</v>
      </c>
      <c r="F23" s="1">
        <v>347.79199999999997</v>
      </c>
      <c r="G23" s="6"/>
      <c r="H23" s="1">
        <f>IFERROR(VLOOKUP(A23,[1]TDSheet!$A:$B,2,0),0)</f>
        <v>152.41</v>
      </c>
      <c r="I23" s="1">
        <f t="shared" si="2"/>
        <v>195.38199999999998</v>
      </c>
      <c r="J23" s="11">
        <v>1</v>
      </c>
      <c r="K23" s="1">
        <v>60</v>
      </c>
      <c r="L23" s="1" t="s">
        <v>38</v>
      </c>
      <c r="M23" s="1">
        <v>651.08000000000004</v>
      </c>
      <c r="N23" s="1">
        <f t="shared" si="3"/>
        <v>-190.68800000000005</v>
      </c>
      <c r="O23" s="1">
        <f t="shared" si="4"/>
        <v>154.31200000000001</v>
      </c>
      <c r="P23" s="1">
        <v>306.08</v>
      </c>
      <c r="Q23" s="1"/>
      <c r="R23" s="1">
        <f>O23/5</f>
        <v>30.862400000000001</v>
      </c>
      <c r="S23" s="5">
        <f>13*R23-I23</f>
        <v>205.82920000000004</v>
      </c>
      <c r="T23" s="5"/>
      <c r="U23" s="1"/>
      <c r="V23" s="1">
        <f t="shared" si="5"/>
        <v>13</v>
      </c>
      <c r="W23" s="1">
        <f t="shared" si="6"/>
        <v>6.3307455026180719</v>
      </c>
      <c r="X23" s="1">
        <v>22.690799999999999</v>
      </c>
      <c r="Y23" s="1">
        <v>21.807400000000001</v>
      </c>
      <c r="Z23" s="1">
        <v>38.470199999999998</v>
      </c>
      <c r="AA23" s="1">
        <v>34.96</v>
      </c>
      <c r="AB23" s="1">
        <v>30.247599999999998</v>
      </c>
      <c r="AC23" s="1">
        <v>40.087200000000003</v>
      </c>
      <c r="AD23" s="1">
        <v>41.449599999999997</v>
      </c>
      <c r="AE23" s="1">
        <v>37.060400000000001</v>
      </c>
      <c r="AF23" s="1">
        <v>31.976600000000001</v>
      </c>
      <c r="AG23" s="1" t="s">
        <v>50</v>
      </c>
      <c r="AH23" s="1">
        <f>J23*S23</f>
        <v>205.82920000000004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62</v>
      </c>
      <c r="B24" s="1" t="s">
        <v>37</v>
      </c>
      <c r="C24" s="1">
        <v>216.477</v>
      </c>
      <c r="D24" s="1">
        <v>305.18200000000002</v>
      </c>
      <c r="E24" s="1">
        <v>413.55399999999997</v>
      </c>
      <c r="F24" s="1">
        <v>84.314999999999998</v>
      </c>
      <c r="G24" s="6"/>
      <c r="H24" s="1">
        <f>IFERROR(VLOOKUP(A24,[1]TDSheet!$A:$B,2,0),0)</f>
        <v>0</v>
      </c>
      <c r="I24" s="1">
        <f t="shared" si="2"/>
        <v>84.314999999999998</v>
      </c>
      <c r="J24" s="11">
        <v>1</v>
      </c>
      <c r="K24" s="1">
        <v>60</v>
      </c>
      <c r="L24" s="1" t="s">
        <v>38</v>
      </c>
      <c r="M24" s="1">
        <v>670.46199999999999</v>
      </c>
      <c r="N24" s="1">
        <f t="shared" si="3"/>
        <v>-256.90800000000002</v>
      </c>
      <c r="O24" s="1">
        <f t="shared" si="4"/>
        <v>108.37199999999996</v>
      </c>
      <c r="P24" s="1">
        <v>305.18200000000002</v>
      </c>
      <c r="Q24" s="1"/>
      <c r="R24" s="1">
        <f>O24/5</f>
        <v>21.674399999999991</v>
      </c>
      <c r="S24" s="5">
        <f>11*R24-I24</f>
        <v>154.10339999999991</v>
      </c>
      <c r="T24" s="5"/>
      <c r="U24" s="1"/>
      <c r="V24" s="1">
        <f t="shared" si="5"/>
        <v>11</v>
      </c>
      <c r="W24" s="1">
        <f t="shared" si="6"/>
        <v>3.8900730816077966</v>
      </c>
      <c r="X24" s="1">
        <v>16.1828</v>
      </c>
      <c r="Y24" s="1">
        <v>13.7104</v>
      </c>
      <c r="Z24" s="1">
        <v>24.117599999999999</v>
      </c>
      <c r="AA24" s="1">
        <v>27.111000000000001</v>
      </c>
      <c r="AB24" s="1">
        <v>20.927600000000002</v>
      </c>
      <c r="AC24" s="1">
        <v>24.977799999999998</v>
      </c>
      <c r="AD24" s="1">
        <v>23.228400000000001</v>
      </c>
      <c r="AE24" s="1">
        <v>21.293399999999998</v>
      </c>
      <c r="AF24" s="1">
        <v>10.205</v>
      </c>
      <c r="AG24" s="1"/>
      <c r="AH24" s="1">
        <f>J24*S24</f>
        <v>154.10339999999991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63</v>
      </c>
      <c r="B25" s="1" t="s">
        <v>37</v>
      </c>
      <c r="C25" s="1">
        <v>549.15499999999997</v>
      </c>
      <c r="D25" s="1">
        <v>707.91800000000001</v>
      </c>
      <c r="E25" s="1">
        <v>655.79399999999998</v>
      </c>
      <c r="F25" s="1">
        <v>548.72400000000005</v>
      </c>
      <c r="G25" s="6"/>
      <c r="H25" s="1">
        <f>IFERROR(VLOOKUP(A25,[1]TDSheet!$A:$B,2,0),0)</f>
        <v>200.91300000000001</v>
      </c>
      <c r="I25" s="1">
        <f t="shared" si="2"/>
        <v>347.81100000000004</v>
      </c>
      <c r="J25" s="11">
        <v>1</v>
      </c>
      <c r="K25" s="1">
        <v>60</v>
      </c>
      <c r="L25" s="1" t="s">
        <v>38</v>
      </c>
      <c r="M25" s="1">
        <v>1003.227</v>
      </c>
      <c r="N25" s="1">
        <f t="shared" si="3"/>
        <v>-347.43299999999999</v>
      </c>
      <c r="O25" s="1">
        <f t="shared" si="4"/>
        <v>354.41199999999998</v>
      </c>
      <c r="P25" s="1">
        <v>301.38200000000001</v>
      </c>
      <c r="Q25" s="1"/>
      <c r="R25" s="1">
        <f>O25/5</f>
        <v>70.88239999999999</v>
      </c>
      <c r="S25" s="5">
        <f>12*R25-I25</f>
        <v>502.77779999999984</v>
      </c>
      <c r="T25" s="5"/>
      <c r="U25" s="1"/>
      <c r="V25" s="1">
        <f t="shared" si="5"/>
        <v>12</v>
      </c>
      <c r="W25" s="1">
        <f t="shared" si="6"/>
        <v>4.9068739207476053</v>
      </c>
      <c r="X25" s="1">
        <v>54.431600000000003</v>
      </c>
      <c r="Y25" s="1">
        <v>56.034999999999997</v>
      </c>
      <c r="Z25" s="1">
        <v>71.347799999999992</v>
      </c>
      <c r="AA25" s="1">
        <v>77.140599999999992</v>
      </c>
      <c r="AB25" s="1">
        <v>60.963999999999999</v>
      </c>
      <c r="AC25" s="1">
        <v>54.832399999999993</v>
      </c>
      <c r="AD25" s="1">
        <v>53.650399999999998</v>
      </c>
      <c r="AE25" s="1">
        <v>54.840999999999987</v>
      </c>
      <c r="AF25" s="1">
        <v>66.423000000000002</v>
      </c>
      <c r="AG25" s="1" t="s">
        <v>55</v>
      </c>
      <c r="AH25" s="1">
        <f>J25*S25</f>
        <v>502.77779999999984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64</v>
      </c>
      <c r="B26" s="1" t="s">
        <v>37</v>
      </c>
      <c r="C26" s="1">
        <v>151.428</v>
      </c>
      <c r="D26" s="1">
        <v>417.61200000000002</v>
      </c>
      <c r="E26" s="1">
        <v>263.04199999999997</v>
      </c>
      <c r="F26" s="1">
        <v>276.01499999999999</v>
      </c>
      <c r="G26" s="6"/>
      <c r="H26" s="1">
        <f>IFERROR(VLOOKUP(A26,[1]TDSheet!$A:$B,2,0),0)</f>
        <v>154.49199999999999</v>
      </c>
      <c r="I26" s="1">
        <f t="shared" si="2"/>
        <v>121.523</v>
      </c>
      <c r="J26" s="11">
        <v>1</v>
      </c>
      <c r="K26" s="1">
        <v>30</v>
      </c>
      <c r="L26" s="1" t="s">
        <v>38</v>
      </c>
      <c r="M26" s="1">
        <v>417.21300000000002</v>
      </c>
      <c r="N26" s="1">
        <f t="shared" si="3"/>
        <v>-154.17100000000005</v>
      </c>
      <c r="O26" s="1">
        <f t="shared" si="4"/>
        <v>65.322999999999979</v>
      </c>
      <c r="P26" s="1">
        <v>197.71899999999999</v>
      </c>
      <c r="Q26" s="1"/>
      <c r="R26" s="1">
        <f>O26/5</f>
        <v>13.064599999999995</v>
      </c>
      <c r="S26" s="5">
        <f>10*R26-I26</f>
        <v>9.122999999999962</v>
      </c>
      <c r="T26" s="5"/>
      <c r="U26" s="1"/>
      <c r="V26" s="1">
        <f t="shared" si="5"/>
        <v>10</v>
      </c>
      <c r="W26" s="1">
        <f t="shared" si="6"/>
        <v>9.3017007792048769</v>
      </c>
      <c r="X26" s="1">
        <v>19.241399999999999</v>
      </c>
      <c r="Y26" s="1">
        <v>15.6792</v>
      </c>
      <c r="Z26" s="1">
        <v>5.5602</v>
      </c>
      <c r="AA26" s="1">
        <v>10.492800000000001</v>
      </c>
      <c r="AB26" s="1">
        <v>24.92039999999999</v>
      </c>
      <c r="AC26" s="1">
        <v>24.194600000000001</v>
      </c>
      <c r="AD26" s="1">
        <v>20.610199999999999</v>
      </c>
      <c r="AE26" s="1">
        <v>25.173200000000001</v>
      </c>
      <c r="AF26" s="1">
        <v>24.504999999999999</v>
      </c>
      <c r="AG26" s="1"/>
      <c r="AH26" s="1">
        <f>J26*S26</f>
        <v>9.122999999999962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65</v>
      </c>
      <c r="B27" s="1" t="s">
        <v>37</v>
      </c>
      <c r="C27" s="1">
        <v>219.86199999999999</v>
      </c>
      <c r="D27" s="1">
        <v>1169.231</v>
      </c>
      <c r="E27" s="1">
        <v>822.72799999999995</v>
      </c>
      <c r="F27" s="1">
        <v>1224.925</v>
      </c>
      <c r="G27" s="6"/>
      <c r="H27" s="1">
        <f>IFERROR(VLOOKUP(A27,[1]TDSheet!$A:$B,2,0),0)</f>
        <v>0</v>
      </c>
      <c r="I27" s="1">
        <f t="shared" si="2"/>
        <v>1224.925</v>
      </c>
      <c r="J27" s="11">
        <v>1</v>
      </c>
      <c r="K27" s="1">
        <v>30</v>
      </c>
      <c r="L27" s="1" t="s">
        <v>38</v>
      </c>
      <c r="M27" s="1">
        <v>1218.299</v>
      </c>
      <c r="N27" s="1">
        <f t="shared" si="3"/>
        <v>-395.57100000000003</v>
      </c>
      <c r="O27" s="1">
        <f t="shared" si="4"/>
        <v>114.34100000000001</v>
      </c>
      <c r="P27" s="1">
        <v>708.38699999999994</v>
      </c>
      <c r="Q27" s="1"/>
      <c r="R27" s="1">
        <f>O27/5</f>
        <v>22.868200000000002</v>
      </c>
      <c r="S27" s="5"/>
      <c r="T27" s="5"/>
      <c r="U27" s="1"/>
      <c r="V27" s="1">
        <f t="shared" si="5"/>
        <v>53.564556895601747</v>
      </c>
      <c r="W27" s="1">
        <f t="shared" si="6"/>
        <v>53.564556895601747</v>
      </c>
      <c r="X27" s="1">
        <v>36.694200000000002</v>
      </c>
      <c r="Y27" s="1">
        <v>37.257399999999997</v>
      </c>
      <c r="Z27" s="1">
        <v>36.936799999999998</v>
      </c>
      <c r="AA27" s="1">
        <v>38.168599999999998</v>
      </c>
      <c r="AB27" s="1">
        <v>33.193600000000004</v>
      </c>
      <c r="AC27" s="1">
        <v>37.823799999999999</v>
      </c>
      <c r="AD27" s="1">
        <v>46.156999999999996</v>
      </c>
      <c r="AE27" s="1">
        <v>46.751399999999997</v>
      </c>
      <c r="AF27" s="1">
        <v>38.0642</v>
      </c>
      <c r="AG27" s="26" t="s">
        <v>124</v>
      </c>
      <c r="AH27" s="1">
        <f>J27*S27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66</v>
      </c>
      <c r="B28" s="1" t="s">
        <v>37</v>
      </c>
      <c r="C28" s="1">
        <v>174.72</v>
      </c>
      <c r="D28" s="1">
        <v>266.483</v>
      </c>
      <c r="E28" s="1">
        <v>401.012</v>
      </c>
      <c r="F28" s="1">
        <v>21.84</v>
      </c>
      <c r="G28" s="6"/>
      <c r="H28" s="1">
        <f>IFERROR(VLOOKUP(A28,[1]TDSheet!$A:$B,2,0),0)</f>
        <v>0</v>
      </c>
      <c r="I28" s="1">
        <f t="shared" si="2"/>
        <v>21.84</v>
      </c>
      <c r="J28" s="11">
        <v>1</v>
      </c>
      <c r="K28" s="1">
        <v>30</v>
      </c>
      <c r="L28" s="1" t="s">
        <v>38</v>
      </c>
      <c r="M28" s="1">
        <v>398.90499999999997</v>
      </c>
      <c r="N28" s="1">
        <f t="shared" si="3"/>
        <v>2.1070000000000277</v>
      </c>
      <c r="O28" s="1">
        <f t="shared" si="4"/>
        <v>245.857</v>
      </c>
      <c r="P28" s="1">
        <v>155.155</v>
      </c>
      <c r="Q28" s="1"/>
      <c r="R28" s="1">
        <f>O28/5</f>
        <v>49.171399999999998</v>
      </c>
      <c r="S28" s="5">
        <f>5*R28-I28</f>
        <v>224.017</v>
      </c>
      <c r="T28" s="5"/>
      <c r="U28" s="1"/>
      <c r="V28" s="1">
        <f t="shared" si="5"/>
        <v>5</v>
      </c>
      <c r="W28" s="1">
        <f t="shared" si="6"/>
        <v>0.44416062995969202</v>
      </c>
      <c r="X28" s="1">
        <v>2.6692</v>
      </c>
      <c r="Y28" s="1">
        <v>2.114800000000002</v>
      </c>
      <c r="Z28" s="1">
        <v>28.5352</v>
      </c>
      <c r="AA28" s="1">
        <v>25.860399999999998</v>
      </c>
      <c r="AB28" s="1">
        <v>7.1151999999999997</v>
      </c>
      <c r="AC28" s="1">
        <v>6.9074</v>
      </c>
      <c r="AD28" s="1">
        <v>9.4819999999999993</v>
      </c>
      <c r="AE28" s="1">
        <v>18.206800000000001</v>
      </c>
      <c r="AF28" s="1">
        <v>18.252800000000001</v>
      </c>
      <c r="AG28" s="1"/>
      <c r="AH28" s="1">
        <f>J28*S28</f>
        <v>224.017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9" t="s">
        <v>67</v>
      </c>
      <c r="B29" s="19" t="s">
        <v>37</v>
      </c>
      <c r="C29" s="19"/>
      <c r="D29" s="19"/>
      <c r="E29" s="19"/>
      <c r="F29" s="19"/>
      <c r="G29" s="20"/>
      <c r="H29" s="19">
        <f>IFERROR(VLOOKUP(A29,[1]TDSheet!$A:$B,2,0),0)</f>
        <v>0</v>
      </c>
      <c r="I29" s="19">
        <f t="shared" si="2"/>
        <v>0</v>
      </c>
      <c r="J29" s="21">
        <v>0</v>
      </c>
      <c r="K29" s="19">
        <v>45</v>
      </c>
      <c r="L29" s="19" t="s">
        <v>38</v>
      </c>
      <c r="M29" s="19"/>
      <c r="N29" s="19">
        <f t="shared" si="3"/>
        <v>0</v>
      </c>
      <c r="O29" s="19">
        <f t="shared" si="4"/>
        <v>0</v>
      </c>
      <c r="P29" s="19"/>
      <c r="Q29" s="19"/>
      <c r="R29" s="19">
        <f>O29/5</f>
        <v>0</v>
      </c>
      <c r="S29" s="22"/>
      <c r="T29" s="22"/>
      <c r="U29" s="19"/>
      <c r="V29" s="19" t="e">
        <f t="shared" si="5"/>
        <v>#DIV/0!</v>
      </c>
      <c r="W29" s="19" t="e">
        <f t="shared" si="6"/>
        <v>#DIV/0!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 t="s">
        <v>45</v>
      </c>
      <c r="AH29" s="1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68</v>
      </c>
      <c r="B30" s="1" t="s">
        <v>37</v>
      </c>
      <c r="C30" s="1">
        <v>654.14300000000003</v>
      </c>
      <c r="D30" s="1">
        <v>404.495</v>
      </c>
      <c r="E30" s="1">
        <v>497.012</v>
      </c>
      <c r="F30" s="1">
        <v>475.65100000000001</v>
      </c>
      <c r="G30" s="6"/>
      <c r="H30" s="1">
        <f>IFERROR(VLOOKUP(A30,[1]TDSheet!$A:$B,2,0),0)</f>
        <v>0</v>
      </c>
      <c r="I30" s="1">
        <f t="shared" si="2"/>
        <v>475.65100000000001</v>
      </c>
      <c r="J30" s="11">
        <v>1</v>
      </c>
      <c r="K30" s="1">
        <v>40</v>
      </c>
      <c r="L30" s="1" t="s">
        <v>38</v>
      </c>
      <c r="M30" s="1">
        <v>463</v>
      </c>
      <c r="N30" s="1">
        <f t="shared" si="3"/>
        <v>34.012</v>
      </c>
      <c r="O30" s="1">
        <f t="shared" si="4"/>
        <v>497.012</v>
      </c>
      <c r="P30" s="1"/>
      <c r="Q30" s="1"/>
      <c r="R30" s="1">
        <f>O30/5</f>
        <v>99.4024</v>
      </c>
      <c r="S30" s="5">
        <f>10*R30-I30</f>
        <v>518.37300000000005</v>
      </c>
      <c r="T30" s="5"/>
      <c r="U30" s="1"/>
      <c r="V30" s="1">
        <f t="shared" si="5"/>
        <v>10.000000000000002</v>
      </c>
      <c r="W30" s="1">
        <f t="shared" si="6"/>
        <v>4.7851057922142726</v>
      </c>
      <c r="X30" s="1">
        <v>101.9868</v>
      </c>
      <c r="Y30" s="1">
        <v>103.929</v>
      </c>
      <c r="Z30" s="1">
        <v>117.8312</v>
      </c>
      <c r="AA30" s="1">
        <v>99.272400000000005</v>
      </c>
      <c r="AB30" s="1">
        <v>69.011400000000009</v>
      </c>
      <c r="AC30" s="1">
        <v>92.596199999999996</v>
      </c>
      <c r="AD30" s="1">
        <v>112.34480000000001</v>
      </c>
      <c r="AE30" s="1">
        <v>114.9288</v>
      </c>
      <c r="AF30" s="1">
        <v>99.653800000000004</v>
      </c>
      <c r="AG30" s="1" t="s">
        <v>55</v>
      </c>
      <c r="AH30" s="1">
        <f>J30*S30</f>
        <v>518.37300000000005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69</v>
      </c>
      <c r="B31" s="1" t="s">
        <v>37</v>
      </c>
      <c r="C31" s="1">
        <v>246.465</v>
      </c>
      <c r="D31" s="1">
        <v>209.751</v>
      </c>
      <c r="E31" s="1">
        <v>332.154</v>
      </c>
      <c r="F31" s="1">
        <v>106.089</v>
      </c>
      <c r="G31" s="6"/>
      <c r="H31" s="1">
        <f>IFERROR(VLOOKUP(A31,[1]TDSheet!$A:$B,2,0),0)</f>
        <v>0</v>
      </c>
      <c r="I31" s="1">
        <f t="shared" si="2"/>
        <v>106.089</v>
      </c>
      <c r="J31" s="11">
        <v>1</v>
      </c>
      <c r="K31" s="1">
        <v>40</v>
      </c>
      <c r="L31" s="1" t="s">
        <v>38</v>
      </c>
      <c r="M31" s="1">
        <v>324.851</v>
      </c>
      <c r="N31" s="1">
        <f t="shared" si="3"/>
        <v>7.3029999999999973</v>
      </c>
      <c r="O31" s="1">
        <f t="shared" si="4"/>
        <v>122.40299999999999</v>
      </c>
      <c r="P31" s="1">
        <v>209.751</v>
      </c>
      <c r="Q31" s="1"/>
      <c r="R31" s="1">
        <f>O31/5</f>
        <v>24.480599999999999</v>
      </c>
      <c r="S31" s="5">
        <f>9*R31-I31</f>
        <v>114.2364</v>
      </c>
      <c r="T31" s="5"/>
      <c r="U31" s="1"/>
      <c r="V31" s="1">
        <f t="shared" si="5"/>
        <v>9</v>
      </c>
      <c r="W31" s="1">
        <f t="shared" si="6"/>
        <v>4.3335947648341957</v>
      </c>
      <c r="X31" s="1">
        <v>17.940200000000001</v>
      </c>
      <c r="Y31" s="1">
        <v>17.810199999999998</v>
      </c>
      <c r="Z31" s="1">
        <v>23.9346</v>
      </c>
      <c r="AA31" s="1">
        <v>30.3414</v>
      </c>
      <c r="AB31" s="1">
        <v>28.134599999999999</v>
      </c>
      <c r="AC31" s="1">
        <v>23.4314</v>
      </c>
      <c r="AD31" s="1">
        <v>26.020399999999999</v>
      </c>
      <c r="AE31" s="1">
        <v>27.437200000000001</v>
      </c>
      <c r="AF31" s="1">
        <v>34.852400000000003</v>
      </c>
      <c r="AG31" s="1"/>
      <c r="AH31" s="1">
        <f>J31*S31</f>
        <v>114.2364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70</v>
      </c>
      <c r="B32" s="1" t="s">
        <v>37</v>
      </c>
      <c r="C32" s="1">
        <v>63.555</v>
      </c>
      <c r="D32" s="1">
        <v>104.548</v>
      </c>
      <c r="E32" s="1">
        <v>34.027999999999999</v>
      </c>
      <c r="F32" s="1">
        <v>119.729</v>
      </c>
      <c r="G32" s="6"/>
      <c r="H32" s="1">
        <f>IFERROR(VLOOKUP(A32,[1]TDSheet!$A:$B,2,0),0)</f>
        <v>0</v>
      </c>
      <c r="I32" s="1">
        <f t="shared" si="2"/>
        <v>119.729</v>
      </c>
      <c r="J32" s="11">
        <v>1</v>
      </c>
      <c r="K32" s="1">
        <v>30</v>
      </c>
      <c r="L32" s="1" t="s">
        <v>38</v>
      </c>
      <c r="M32" s="1">
        <v>34.799999999999997</v>
      </c>
      <c r="N32" s="1">
        <f t="shared" si="3"/>
        <v>-0.77199999999999847</v>
      </c>
      <c r="O32" s="1">
        <f t="shared" si="4"/>
        <v>34.027999999999999</v>
      </c>
      <c r="P32" s="1"/>
      <c r="Q32" s="1"/>
      <c r="R32" s="1">
        <f>O32/5</f>
        <v>6.8056000000000001</v>
      </c>
      <c r="S32" s="5"/>
      <c r="T32" s="5"/>
      <c r="U32" s="1"/>
      <c r="V32" s="1">
        <f t="shared" si="5"/>
        <v>17.592717761843186</v>
      </c>
      <c r="W32" s="1">
        <f t="shared" si="6"/>
        <v>17.592717761843186</v>
      </c>
      <c r="X32" s="1">
        <v>13.164199999999999</v>
      </c>
      <c r="Y32" s="1">
        <v>12.252599999999999</v>
      </c>
      <c r="Z32" s="1">
        <v>9.6037999999999997</v>
      </c>
      <c r="AA32" s="1">
        <v>10.956200000000001</v>
      </c>
      <c r="AB32" s="1">
        <v>11.9514</v>
      </c>
      <c r="AC32" s="1">
        <v>11.624599999999999</v>
      </c>
      <c r="AD32" s="1">
        <v>9.2701999999999991</v>
      </c>
      <c r="AE32" s="1">
        <v>9.6472000000000016</v>
      </c>
      <c r="AF32" s="1">
        <v>9.8046000000000006</v>
      </c>
      <c r="AG32" s="26" t="s">
        <v>124</v>
      </c>
      <c r="AH32" s="1">
        <f>J32*S32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71</v>
      </c>
      <c r="B33" s="1" t="s">
        <v>37</v>
      </c>
      <c r="C33" s="1">
        <v>168.86699999999999</v>
      </c>
      <c r="D33" s="1">
        <v>168.51</v>
      </c>
      <c r="E33" s="1">
        <v>190.434</v>
      </c>
      <c r="F33" s="1">
        <v>106.717</v>
      </c>
      <c r="G33" s="6"/>
      <c r="H33" s="1">
        <f>IFERROR(VLOOKUP(A33,[1]TDSheet!$A:$B,2,0),0)</f>
        <v>0</v>
      </c>
      <c r="I33" s="1">
        <f t="shared" si="2"/>
        <v>106.717</v>
      </c>
      <c r="J33" s="11">
        <v>1</v>
      </c>
      <c r="K33" s="1">
        <v>50</v>
      </c>
      <c r="L33" s="1" t="s">
        <v>38</v>
      </c>
      <c r="M33" s="1">
        <v>209.3</v>
      </c>
      <c r="N33" s="1">
        <f t="shared" si="3"/>
        <v>-18.866000000000014</v>
      </c>
      <c r="O33" s="1">
        <f t="shared" si="4"/>
        <v>190.434</v>
      </c>
      <c r="P33" s="1"/>
      <c r="Q33" s="1"/>
      <c r="R33" s="1">
        <f>O33/5</f>
        <v>38.086799999999997</v>
      </c>
      <c r="S33" s="5">
        <f t="shared" ref="S30:S34" si="8">13*R33-I33</f>
        <v>388.41139999999996</v>
      </c>
      <c r="T33" s="5"/>
      <c r="U33" s="1"/>
      <c r="V33" s="1">
        <f t="shared" si="5"/>
        <v>13</v>
      </c>
      <c r="W33" s="1">
        <f t="shared" si="6"/>
        <v>2.8019418801264484</v>
      </c>
      <c r="X33" s="1">
        <v>24.460599999999999</v>
      </c>
      <c r="Y33" s="1">
        <v>18.726400000000002</v>
      </c>
      <c r="Z33" s="1">
        <v>22.2746</v>
      </c>
      <c r="AA33" s="1">
        <v>25.287400000000002</v>
      </c>
      <c r="AB33" s="1">
        <v>23.603400000000001</v>
      </c>
      <c r="AC33" s="1">
        <v>22.157399999999999</v>
      </c>
      <c r="AD33" s="1">
        <v>21.1098</v>
      </c>
      <c r="AE33" s="1">
        <v>22.534400000000002</v>
      </c>
      <c r="AF33" s="1">
        <v>30.170400000000001</v>
      </c>
      <c r="AG33" s="1"/>
      <c r="AH33" s="1">
        <f>J33*S33</f>
        <v>388.41139999999996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72</v>
      </c>
      <c r="B34" s="1" t="s">
        <v>37</v>
      </c>
      <c r="C34" s="1">
        <v>99.644000000000005</v>
      </c>
      <c r="D34" s="1">
        <v>161.40100000000001</v>
      </c>
      <c r="E34" s="1">
        <v>181.44900000000001</v>
      </c>
      <c r="F34" s="1">
        <v>53.058</v>
      </c>
      <c r="G34" s="6"/>
      <c r="H34" s="1">
        <f>IFERROR(VLOOKUP(A34,[1]TDSheet!$A:$B,2,0),0)</f>
        <v>0</v>
      </c>
      <c r="I34" s="1">
        <f t="shared" si="2"/>
        <v>53.058</v>
      </c>
      <c r="J34" s="11">
        <v>1</v>
      </c>
      <c r="K34" s="1">
        <v>50</v>
      </c>
      <c r="L34" s="1" t="s">
        <v>38</v>
      </c>
      <c r="M34" s="1">
        <v>177.4</v>
      </c>
      <c r="N34" s="1">
        <f t="shared" si="3"/>
        <v>4.0490000000000066</v>
      </c>
      <c r="O34" s="1">
        <f t="shared" si="4"/>
        <v>169.86</v>
      </c>
      <c r="P34" s="1">
        <v>11.589</v>
      </c>
      <c r="Q34" s="1"/>
      <c r="R34" s="1">
        <f>O34/5</f>
        <v>33.972000000000001</v>
      </c>
      <c r="S34" s="5">
        <f t="shared" si="8"/>
        <v>388.57800000000003</v>
      </c>
      <c r="T34" s="5"/>
      <c r="U34" s="1"/>
      <c r="V34" s="1">
        <f t="shared" si="5"/>
        <v>13</v>
      </c>
      <c r="W34" s="1">
        <f t="shared" si="6"/>
        <v>1.5618156128576475</v>
      </c>
      <c r="X34" s="1">
        <v>17.825800000000001</v>
      </c>
      <c r="Y34" s="1">
        <v>17.1036</v>
      </c>
      <c r="Z34" s="1">
        <v>20.117799999999999</v>
      </c>
      <c r="AA34" s="1">
        <v>19.429200000000002</v>
      </c>
      <c r="AB34" s="1">
        <v>7.5042</v>
      </c>
      <c r="AC34" s="1">
        <v>8.3887999999999998</v>
      </c>
      <c r="AD34" s="1">
        <v>23.518599999999999</v>
      </c>
      <c r="AE34" s="1">
        <v>24.4084</v>
      </c>
      <c r="AF34" s="1">
        <v>16.5992</v>
      </c>
      <c r="AG34" s="1"/>
      <c r="AH34" s="1">
        <f>J34*S34</f>
        <v>388.57800000000003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5" t="s">
        <v>73</v>
      </c>
      <c r="B35" s="15" t="s">
        <v>37</v>
      </c>
      <c r="C35" s="15"/>
      <c r="D35" s="15">
        <v>51.883000000000003</v>
      </c>
      <c r="E35" s="15"/>
      <c r="F35" s="15">
        <v>51.883000000000003</v>
      </c>
      <c r="G35" s="16"/>
      <c r="H35" s="15">
        <f>IFERROR(VLOOKUP(A35,[1]TDSheet!$A:$B,2,0),0)</f>
        <v>51.883000000000003</v>
      </c>
      <c r="I35" s="15">
        <f t="shared" si="2"/>
        <v>0</v>
      </c>
      <c r="J35" s="17">
        <v>0</v>
      </c>
      <c r="K35" s="15" t="e">
        <v>#N/A</v>
      </c>
      <c r="L35" s="15" t="s">
        <v>84</v>
      </c>
      <c r="M35" s="15">
        <v>152.071</v>
      </c>
      <c r="N35" s="15">
        <f t="shared" si="3"/>
        <v>-152.071</v>
      </c>
      <c r="O35" s="15">
        <f t="shared" si="4"/>
        <v>0</v>
      </c>
      <c r="P35" s="15"/>
      <c r="Q35" s="15"/>
      <c r="R35" s="15">
        <f>O35/5</f>
        <v>0</v>
      </c>
      <c r="S35" s="18"/>
      <c r="T35" s="18"/>
      <c r="U35" s="15"/>
      <c r="V35" s="15" t="e">
        <f t="shared" si="5"/>
        <v>#DIV/0!</v>
      </c>
      <c r="W35" s="15" t="e">
        <f t="shared" si="6"/>
        <v>#DIV/0!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/>
      <c r="AH35" s="15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74</v>
      </c>
      <c r="B36" s="1" t="s">
        <v>44</v>
      </c>
      <c r="C36" s="1">
        <v>389</v>
      </c>
      <c r="D36" s="1">
        <v>636</v>
      </c>
      <c r="E36" s="1">
        <v>718</v>
      </c>
      <c r="F36" s="1">
        <v>651</v>
      </c>
      <c r="G36" s="6"/>
      <c r="H36" s="1">
        <f>IFERROR(VLOOKUP(A36,[1]TDSheet!$A:$B,2,0),0)</f>
        <v>0</v>
      </c>
      <c r="I36" s="1">
        <f t="shared" si="2"/>
        <v>651</v>
      </c>
      <c r="J36" s="11">
        <v>0.4</v>
      </c>
      <c r="K36" s="1">
        <v>45</v>
      </c>
      <c r="L36" s="1" t="s">
        <v>38</v>
      </c>
      <c r="M36" s="1">
        <v>725</v>
      </c>
      <c r="N36" s="1">
        <f t="shared" si="3"/>
        <v>-7</v>
      </c>
      <c r="O36" s="1">
        <f t="shared" si="4"/>
        <v>289</v>
      </c>
      <c r="P36" s="1">
        <v>429</v>
      </c>
      <c r="Q36" s="1"/>
      <c r="R36" s="1">
        <f>O36/5</f>
        <v>57.8</v>
      </c>
      <c r="S36" s="5">
        <f>12*R36-I36</f>
        <v>42.599999999999909</v>
      </c>
      <c r="T36" s="5"/>
      <c r="U36" s="1"/>
      <c r="V36" s="1">
        <f t="shared" si="5"/>
        <v>11.999999999999998</v>
      </c>
      <c r="W36" s="1">
        <f t="shared" si="6"/>
        <v>11.262975778546714</v>
      </c>
      <c r="X36" s="1">
        <v>55.4</v>
      </c>
      <c r="Y36" s="1">
        <v>54.2</v>
      </c>
      <c r="Z36" s="1">
        <v>64.2</v>
      </c>
      <c r="AA36" s="1">
        <v>65.2</v>
      </c>
      <c r="AB36" s="1">
        <v>55.8</v>
      </c>
      <c r="AC36" s="1">
        <v>59.6</v>
      </c>
      <c r="AD36" s="1">
        <v>71.400000000000006</v>
      </c>
      <c r="AE36" s="1">
        <v>79.2</v>
      </c>
      <c r="AF36" s="1">
        <v>53.8</v>
      </c>
      <c r="AG36" s="1"/>
      <c r="AH36" s="1">
        <f>J36*S36</f>
        <v>17.039999999999964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9" t="s">
        <v>75</v>
      </c>
      <c r="B37" s="19" t="s">
        <v>44</v>
      </c>
      <c r="C37" s="19"/>
      <c r="D37" s="19"/>
      <c r="E37" s="19"/>
      <c r="F37" s="19"/>
      <c r="G37" s="20"/>
      <c r="H37" s="19">
        <f>IFERROR(VLOOKUP(A37,[1]TDSheet!$A:$B,2,0),0)</f>
        <v>0</v>
      </c>
      <c r="I37" s="19">
        <f t="shared" si="2"/>
        <v>0</v>
      </c>
      <c r="J37" s="21">
        <v>0</v>
      </c>
      <c r="K37" s="19">
        <v>50</v>
      </c>
      <c r="L37" s="19" t="s">
        <v>38</v>
      </c>
      <c r="M37" s="19"/>
      <c r="N37" s="19">
        <f t="shared" si="3"/>
        <v>0</v>
      </c>
      <c r="O37" s="19">
        <f t="shared" si="4"/>
        <v>0</v>
      </c>
      <c r="P37" s="19"/>
      <c r="Q37" s="19"/>
      <c r="R37" s="19">
        <f>O37/5</f>
        <v>0</v>
      </c>
      <c r="S37" s="22"/>
      <c r="T37" s="22"/>
      <c r="U37" s="19"/>
      <c r="V37" s="19" t="e">
        <f t="shared" si="5"/>
        <v>#DIV/0!</v>
      </c>
      <c r="W37" s="19" t="e">
        <f t="shared" si="6"/>
        <v>#DIV/0!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 t="s">
        <v>45</v>
      </c>
      <c r="AH37" s="1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76</v>
      </c>
      <c r="B38" s="1" t="s">
        <v>44</v>
      </c>
      <c r="C38" s="1">
        <v>292</v>
      </c>
      <c r="D38" s="1">
        <v>635</v>
      </c>
      <c r="E38" s="1">
        <v>517</v>
      </c>
      <c r="F38" s="1">
        <v>570</v>
      </c>
      <c r="G38" s="6"/>
      <c r="H38" s="1">
        <f>IFERROR(VLOOKUP(A38,[1]TDSheet!$A:$B,2,0),0)</f>
        <v>0</v>
      </c>
      <c r="I38" s="1">
        <f t="shared" ref="I38:I69" si="9">F38-G38-H38</f>
        <v>570</v>
      </c>
      <c r="J38" s="11">
        <v>0.4</v>
      </c>
      <c r="K38" s="1">
        <v>45</v>
      </c>
      <c r="L38" s="1" t="s">
        <v>38</v>
      </c>
      <c r="M38" s="1">
        <v>529</v>
      </c>
      <c r="N38" s="1">
        <f t="shared" ref="N38:N69" si="10">E38-M38</f>
        <v>-12</v>
      </c>
      <c r="O38" s="1">
        <f t="shared" si="4"/>
        <v>307</v>
      </c>
      <c r="P38" s="1">
        <v>210</v>
      </c>
      <c r="Q38" s="1"/>
      <c r="R38" s="1">
        <f>O38/5</f>
        <v>61.4</v>
      </c>
      <c r="S38" s="5">
        <f>12*R38-I38</f>
        <v>166.79999999999995</v>
      </c>
      <c r="T38" s="5"/>
      <c r="U38" s="1"/>
      <c r="V38" s="1">
        <f t="shared" si="5"/>
        <v>12</v>
      </c>
      <c r="W38" s="1">
        <f t="shared" si="6"/>
        <v>9.2833876221498368</v>
      </c>
      <c r="X38" s="1">
        <v>69.599999999999994</v>
      </c>
      <c r="Y38" s="1">
        <v>74.599999999999994</v>
      </c>
      <c r="Z38" s="1">
        <v>65.599999999999994</v>
      </c>
      <c r="AA38" s="1">
        <v>67</v>
      </c>
      <c r="AB38" s="1">
        <v>62.2</v>
      </c>
      <c r="AC38" s="1">
        <v>59</v>
      </c>
      <c r="AD38" s="1">
        <v>73.2</v>
      </c>
      <c r="AE38" s="1">
        <v>82.2</v>
      </c>
      <c r="AF38" s="1">
        <v>56.4</v>
      </c>
      <c r="AG38" s="1"/>
      <c r="AH38" s="1">
        <f>J38*S38</f>
        <v>66.719999999999985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9" t="s">
        <v>77</v>
      </c>
      <c r="B39" s="19" t="s">
        <v>37</v>
      </c>
      <c r="C39" s="19"/>
      <c r="D39" s="19">
        <v>178.30699999999999</v>
      </c>
      <c r="E39" s="19">
        <v>178.30699999999999</v>
      </c>
      <c r="F39" s="19">
        <v>178.30699999999999</v>
      </c>
      <c r="G39" s="20"/>
      <c r="H39" s="19">
        <f>F39</f>
        <v>178.30699999999999</v>
      </c>
      <c r="I39" s="19">
        <f t="shared" si="9"/>
        <v>0</v>
      </c>
      <c r="J39" s="21">
        <v>0</v>
      </c>
      <c r="K39" s="19">
        <v>45</v>
      </c>
      <c r="L39" s="19" t="s">
        <v>38</v>
      </c>
      <c r="M39" s="19">
        <v>181.30699999999999</v>
      </c>
      <c r="N39" s="19">
        <f t="shared" si="10"/>
        <v>-3</v>
      </c>
      <c r="O39" s="19">
        <f t="shared" si="4"/>
        <v>0</v>
      </c>
      <c r="P39" s="19">
        <v>178.30699999999999</v>
      </c>
      <c r="Q39" s="19"/>
      <c r="R39" s="19">
        <f>O39/5</f>
        <v>0</v>
      </c>
      <c r="S39" s="22"/>
      <c r="T39" s="22"/>
      <c r="U39" s="19"/>
      <c r="V39" s="19" t="e">
        <f t="shared" si="5"/>
        <v>#DIV/0!</v>
      </c>
      <c r="W39" s="19" t="e">
        <f t="shared" si="6"/>
        <v>#DIV/0!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 t="s">
        <v>45</v>
      </c>
      <c r="AH39" s="1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9" t="s">
        <v>78</v>
      </c>
      <c r="B40" s="19" t="s">
        <v>44</v>
      </c>
      <c r="C40" s="19"/>
      <c r="D40" s="19"/>
      <c r="E40" s="19"/>
      <c r="F40" s="19"/>
      <c r="G40" s="20"/>
      <c r="H40" s="19">
        <f>IFERROR(VLOOKUP(A40,[1]TDSheet!$A:$B,2,0),0)</f>
        <v>0</v>
      </c>
      <c r="I40" s="19">
        <f t="shared" si="9"/>
        <v>0</v>
      </c>
      <c r="J40" s="21">
        <v>0</v>
      </c>
      <c r="K40" s="19">
        <v>45</v>
      </c>
      <c r="L40" s="19" t="s">
        <v>38</v>
      </c>
      <c r="M40" s="19"/>
      <c r="N40" s="19">
        <f t="shared" si="10"/>
        <v>0</v>
      </c>
      <c r="O40" s="19">
        <f t="shared" si="4"/>
        <v>0</v>
      </c>
      <c r="P40" s="19"/>
      <c r="Q40" s="19"/>
      <c r="R40" s="19">
        <f>O40/5</f>
        <v>0</v>
      </c>
      <c r="S40" s="22"/>
      <c r="T40" s="22"/>
      <c r="U40" s="19"/>
      <c r="V40" s="19" t="e">
        <f t="shared" si="5"/>
        <v>#DIV/0!</v>
      </c>
      <c r="W40" s="19" t="e">
        <f t="shared" si="6"/>
        <v>#DIV/0!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 t="s">
        <v>45</v>
      </c>
      <c r="AH40" s="19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9" t="s">
        <v>79</v>
      </c>
      <c r="B41" s="19" t="s">
        <v>44</v>
      </c>
      <c r="C41" s="19"/>
      <c r="D41" s="19"/>
      <c r="E41" s="19"/>
      <c r="F41" s="19"/>
      <c r="G41" s="20"/>
      <c r="H41" s="19">
        <f>IFERROR(VLOOKUP(A41,[1]TDSheet!$A:$B,2,0),0)</f>
        <v>0</v>
      </c>
      <c r="I41" s="19">
        <f t="shared" si="9"/>
        <v>0</v>
      </c>
      <c r="J41" s="21">
        <v>0</v>
      </c>
      <c r="K41" s="19">
        <v>40</v>
      </c>
      <c r="L41" s="19" t="s">
        <v>38</v>
      </c>
      <c r="M41" s="19"/>
      <c r="N41" s="19">
        <f t="shared" si="10"/>
        <v>0</v>
      </c>
      <c r="O41" s="19">
        <f t="shared" si="4"/>
        <v>0</v>
      </c>
      <c r="P41" s="19"/>
      <c r="Q41" s="19"/>
      <c r="R41" s="19">
        <f>O41/5</f>
        <v>0</v>
      </c>
      <c r="S41" s="22"/>
      <c r="T41" s="22"/>
      <c r="U41" s="19"/>
      <c r="V41" s="19" t="e">
        <f t="shared" si="5"/>
        <v>#DIV/0!</v>
      </c>
      <c r="W41" s="19" t="e">
        <f t="shared" si="6"/>
        <v>#DIV/0!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 t="s">
        <v>45</v>
      </c>
      <c r="AH41" s="19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80</v>
      </c>
      <c r="B42" s="1" t="s">
        <v>37</v>
      </c>
      <c r="C42" s="1">
        <v>83.602999999999994</v>
      </c>
      <c r="D42" s="1">
        <v>349.43400000000003</v>
      </c>
      <c r="E42" s="1">
        <v>170</v>
      </c>
      <c r="F42" s="1">
        <v>221.50800000000001</v>
      </c>
      <c r="G42" s="6"/>
      <c r="H42" s="1">
        <f>IFERROR(VLOOKUP(A42,[1]TDSheet!$A:$B,2,0),0)</f>
        <v>0</v>
      </c>
      <c r="I42" s="1">
        <f t="shared" si="9"/>
        <v>221.50800000000001</v>
      </c>
      <c r="J42" s="11">
        <v>1</v>
      </c>
      <c r="K42" s="1">
        <v>40</v>
      </c>
      <c r="L42" s="1" t="s">
        <v>38</v>
      </c>
      <c r="M42" s="1">
        <v>239.8</v>
      </c>
      <c r="N42" s="1">
        <f t="shared" si="10"/>
        <v>-69.800000000000011</v>
      </c>
      <c r="O42" s="1">
        <f t="shared" si="4"/>
        <v>164.25800000000001</v>
      </c>
      <c r="P42" s="1">
        <v>5.742</v>
      </c>
      <c r="Q42" s="1"/>
      <c r="R42" s="1">
        <f>O42/5</f>
        <v>32.851600000000005</v>
      </c>
      <c r="S42" s="5">
        <f t="shared" ref="S42:S43" si="11">11*R42-I42</f>
        <v>139.85960000000003</v>
      </c>
      <c r="T42" s="5"/>
      <c r="U42" s="1"/>
      <c r="V42" s="1">
        <f t="shared" si="5"/>
        <v>11</v>
      </c>
      <c r="W42" s="1">
        <f t="shared" si="6"/>
        <v>6.7426852877789809</v>
      </c>
      <c r="X42" s="1">
        <v>33.706800000000001</v>
      </c>
      <c r="Y42" s="1">
        <v>33.568399999999997</v>
      </c>
      <c r="Z42" s="1">
        <v>24.813600000000001</v>
      </c>
      <c r="AA42" s="1">
        <v>19.652200000000001</v>
      </c>
      <c r="AB42" s="1">
        <v>33.323600000000013</v>
      </c>
      <c r="AC42" s="1">
        <v>38.223399999999998</v>
      </c>
      <c r="AD42" s="1">
        <v>33.338799999999999</v>
      </c>
      <c r="AE42" s="1">
        <v>39.7834</v>
      </c>
      <c r="AF42" s="1">
        <v>31.283200000000001</v>
      </c>
      <c r="AG42" s="1"/>
      <c r="AH42" s="1">
        <f>J42*S42</f>
        <v>139.85960000000003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81</v>
      </c>
      <c r="B43" s="1" t="s">
        <v>44</v>
      </c>
      <c r="C43" s="1">
        <v>374</v>
      </c>
      <c r="D43" s="1"/>
      <c r="E43" s="1">
        <v>107</v>
      </c>
      <c r="F43" s="1">
        <v>239</v>
      </c>
      <c r="G43" s="6"/>
      <c r="H43" s="1">
        <f>IFERROR(VLOOKUP(A43,[1]TDSheet!$A:$B,2,0),0)</f>
        <v>0</v>
      </c>
      <c r="I43" s="1">
        <f t="shared" si="9"/>
        <v>239</v>
      </c>
      <c r="J43" s="11">
        <v>0.4</v>
      </c>
      <c r="K43" s="1">
        <v>40</v>
      </c>
      <c r="L43" s="1" t="s">
        <v>38</v>
      </c>
      <c r="M43" s="1">
        <v>108</v>
      </c>
      <c r="N43" s="1">
        <f t="shared" si="10"/>
        <v>-1</v>
      </c>
      <c r="O43" s="1">
        <f t="shared" si="4"/>
        <v>105</v>
      </c>
      <c r="P43" s="1">
        <v>2</v>
      </c>
      <c r="Q43" s="1"/>
      <c r="R43" s="1">
        <f>O43/5</f>
        <v>21</v>
      </c>
      <c r="S43" s="5"/>
      <c r="T43" s="5"/>
      <c r="U43" s="1"/>
      <c r="V43" s="1">
        <f t="shared" si="5"/>
        <v>11.380952380952381</v>
      </c>
      <c r="W43" s="1">
        <f t="shared" si="6"/>
        <v>11.380952380952381</v>
      </c>
      <c r="X43" s="1">
        <v>20.399999999999999</v>
      </c>
      <c r="Y43" s="1">
        <v>22.4</v>
      </c>
      <c r="Z43" s="1">
        <v>45.6</v>
      </c>
      <c r="AA43" s="1">
        <v>49.4</v>
      </c>
      <c r="AB43" s="1">
        <v>24.4</v>
      </c>
      <c r="AC43" s="1">
        <v>23.8</v>
      </c>
      <c r="AD43" s="1">
        <v>44.6</v>
      </c>
      <c r="AE43" s="1">
        <v>51.4</v>
      </c>
      <c r="AF43" s="1">
        <v>16.399999999999999</v>
      </c>
      <c r="AG43" s="27" t="s">
        <v>50</v>
      </c>
      <c r="AH43" s="1">
        <f>J43*S43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82</v>
      </c>
      <c r="B44" s="1" t="s">
        <v>44</v>
      </c>
      <c r="C44" s="1">
        <v>240</v>
      </c>
      <c r="D44" s="1">
        <v>30</v>
      </c>
      <c r="E44" s="1">
        <v>142</v>
      </c>
      <c r="F44" s="1">
        <v>98</v>
      </c>
      <c r="G44" s="6"/>
      <c r="H44" s="1">
        <f>IFERROR(VLOOKUP(A44,[1]TDSheet!$A:$B,2,0),0)</f>
        <v>0</v>
      </c>
      <c r="I44" s="1">
        <f t="shared" si="9"/>
        <v>98</v>
      </c>
      <c r="J44" s="11">
        <v>0.4</v>
      </c>
      <c r="K44" s="1">
        <v>45</v>
      </c>
      <c r="L44" s="1" t="s">
        <v>38</v>
      </c>
      <c r="M44" s="1">
        <v>142</v>
      </c>
      <c r="N44" s="1">
        <f t="shared" si="10"/>
        <v>0</v>
      </c>
      <c r="O44" s="1">
        <f t="shared" si="4"/>
        <v>129</v>
      </c>
      <c r="P44" s="1">
        <v>13</v>
      </c>
      <c r="Q44" s="1"/>
      <c r="R44" s="1">
        <f>O44/5</f>
        <v>25.8</v>
      </c>
      <c r="S44" s="5">
        <f>12*R44-I44</f>
        <v>211.60000000000002</v>
      </c>
      <c r="T44" s="5"/>
      <c r="U44" s="1"/>
      <c r="V44" s="1">
        <f t="shared" si="5"/>
        <v>12</v>
      </c>
      <c r="W44" s="1">
        <f t="shared" si="6"/>
        <v>3.7984496124031009</v>
      </c>
      <c r="X44" s="1">
        <v>19.399999999999999</v>
      </c>
      <c r="Y44" s="1">
        <v>20.6</v>
      </c>
      <c r="Z44" s="1">
        <v>35.799999999999997</v>
      </c>
      <c r="AA44" s="1">
        <v>34</v>
      </c>
      <c r="AB44" s="1">
        <v>25.8</v>
      </c>
      <c r="AC44" s="1">
        <v>34.4</v>
      </c>
      <c r="AD44" s="1">
        <v>61.8</v>
      </c>
      <c r="AE44" s="1">
        <v>70.2</v>
      </c>
      <c r="AF44" s="1">
        <v>18.8</v>
      </c>
      <c r="AG44" s="1"/>
      <c r="AH44" s="1">
        <f>J44*S44</f>
        <v>84.640000000000015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5" t="s">
        <v>83</v>
      </c>
      <c r="B45" s="15" t="s">
        <v>37</v>
      </c>
      <c r="C45" s="15"/>
      <c r="D45" s="15">
        <v>101.86</v>
      </c>
      <c r="E45" s="15">
        <v>101.86</v>
      </c>
      <c r="F45" s="15"/>
      <c r="G45" s="16"/>
      <c r="H45" s="15">
        <f>IFERROR(VLOOKUP(A45,[1]TDSheet!$A:$B,2,0),0)</f>
        <v>0</v>
      </c>
      <c r="I45" s="15">
        <f t="shared" si="9"/>
        <v>0</v>
      </c>
      <c r="J45" s="17">
        <v>0</v>
      </c>
      <c r="K45" s="15" t="e">
        <v>#N/A</v>
      </c>
      <c r="L45" s="15" t="s">
        <v>84</v>
      </c>
      <c r="M45" s="15">
        <v>110.46</v>
      </c>
      <c r="N45" s="15">
        <f t="shared" si="10"/>
        <v>-8.5999999999999943</v>
      </c>
      <c r="O45" s="15">
        <f t="shared" si="4"/>
        <v>0</v>
      </c>
      <c r="P45" s="15">
        <v>101.86</v>
      </c>
      <c r="Q45" s="15"/>
      <c r="R45" s="15">
        <f>O45/5</f>
        <v>0</v>
      </c>
      <c r="S45" s="18"/>
      <c r="T45" s="18"/>
      <c r="U45" s="15"/>
      <c r="V45" s="15" t="e">
        <f t="shared" si="5"/>
        <v>#DIV/0!</v>
      </c>
      <c r="W45" s="15" t="e">
        <f t="shared" si="6"/>
        <v>#DIV/0!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/>
      <c r="AH45" s="15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9" t="s">
        <v>85</v>
      </c>
      <c r="B46" s="19" t="s">
        <v>37</v>
      </c>
      <c r="C46" s="19"/>
      <c r="D46" s="19">
        <v>64.97</v>
      </c>
      <c r="E46" s="19">
        <v>64.97</v>
      </c>
      <c r="F46" s="19"/>
      <c r="G46" s="20"/>
      <c r="H46" s="19">
        <f>IFERROR(VLOOKUP(A46,[1]TDSheet!$A:$B,2,0),0)</f>
        <v>0</v>
      </c>
      <c r="I46" s="19">
        <f t="shared" si="9"/>
        <v>0</v>
      </c>
      <c r="J46" s="21">
        <v>0</v>
      </c>
      <c r="K46" s="19">
        <v>40</v>
      </c>
      <c r="L46" s="19" t="s">
        <v>38</v>
      </c>
      <c r="M46" s="19">
        <v>72.17</v>
      </c>
      <c r="N46" s="19">
        <f t="shared" si="10"/>
        <v>-7.2000000000000028</v>
      </c>
      <c r="O46" s="19">
        <f t="shared" si="4"/>
        <v>0</v>
      </c>
      <c r="P46" s="19">
        <v>64.97</v>
      </c>
      <c r="Q46" s="19"/>
      <c r="R46" s="19">
        <f>O46/5</f>
        <v>0</v>
      </c>
      <c r="S46" s="22"/>
      <c r="T46" s="22"/>
      <c r="U46" s="19"/>
      <c r="V46" s="19" t="e">
        <f t="shared" si="5"/>
        <v>#DIV/0!</v>
      </c>
      <c r="W46" s="19" t="e">
        <f t="shared" si="6"/>
        <v>#DIV/0!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 t="s">
        <v>45</v>
      </c>
      <c r="AH46" s="19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86</v>
      </c>
      <c r="B47" s="1" t="s">
        <v>44</v>
      </c>
      <c r="C47" s="1">
        <v>345</v>
      </c>
      <c r="D47" s="1">
        <v>272</v>
      </c>
      <c r="E47" s="1">
        <v>341</v>
      </c>
      <c r="F47" s="1">
        <v>211</v>
      </c>
      <c r="G47" s="6"/>
      <c r="H47" s="1">
        <f>IFERROR(VLOOKUP(A47,[1]TDSheet!$A:$B,2,0),0)</f>
        <v>0</v>
      </c>
      <c r="I47" s="1">
        <f t="shared" si="9"/>
        <v>211</v>
      </c>
      <c r="J47" s="11">
        <v>0.35</v>
      </c>
      <c r="K47" s="1">
        <v>40</v>
      </c>
      <c r="L47" s="1" t="s">
        <v>38</v>
      </c>
      <c r="M47" s="1">
        <v>365</v>
      </c>
      <c r="N47" s="1">
        <f t="shared" si="10"/>
        <v>-24</v>
      </c>
      <c r="O47" s="1">
        <f t="shared" si="4"/>
        <v>281</v>
      </c>
      <c r="P47" s="1">
        <v>60</v>
      </c>
      <c r="Q47" s="1"/>
      <c r="R47" s="1">
        <f>O47/5</f>
        <v>56.2</v>
      </c>
      <c r="S47" s="5">
        <f>9*R47-I47</f>
        <v>294.8</v>
      </c>
      <c r="T47" s="5"/>
      <c r="U47" s="1"/>
      <c r="V47" s="1">
        <f t="shared" si="5"/>
        <v>9</v>
      </c>
      <c r="W47" s="1">
        <f t="shared" si="6"/>
        <v>3.7544483985765122</v>
      </c>
      <c r="X47" s="1">
        <v>44.6</v>
      </c>
      <c r="Y47" s="1">
        <v>32</v>
      </c>
      <c r="Z47" s="1">
        <v>42.8</v>
      </c>
      <c r="AA47" s="1">
        <v>43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 t="s">
        <v>87</v>
      </c>
      <c r="AH47" s="1">
        <f>J47*S47</f>
        <v>103.17999999999999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88</v>
      </c>
      <c r="B48" s="1" t="s">
        <v>44</v>
      </c>
      <c r="C48" s="1">
        <v>449</v>
      </c>
      <c r="D48" s="1">
        <v>546</v>
      </c>
      <c r="E48" s="1">
        <v>644</v>
      </c>
      <c r="F48" s="1">
        <v>259</v>
      </c>
      <c r="G48" s="6"/>
      <c r="H48" s="1">
        <f>IFERROR(VLOOKUP(A48,[1]TDSheet!$A:$B,2,0),0)</f>
        <v>0</v>
      </c>
      <c r="I48" s="1">
        <f t="shared" si="9"/>
        <v>259</v>
      </c>
      <c r="J48" s="11">
        <v>0.4</v>
      </c>
      <c r="K48" s="1">
        <v>40</v>
      </c>
      <c r="L48" s="1" t="s">
        <v>38</v>
      </c>
      <c r="M48" s="1">
        <v>660</v>
      </c>
      <c r="N48" s="1">
        <f t="shared" si="10"/>
        <v>-16</v>
      </c>
      <c r="O48" s="1">
        <f t="shared" si="4"/>
        <v>374</v>
      </c>
      <c r="P48" s="1">
        <v>270</v>
      </c>
      <c r="Q48" s="1"/>
      <c r="R48" s="1">
        <f>O48/5</f>
        <v>74.8</v>
      </c>
      <c r="S48" s="5">
        <f>8*R48-I48</f>
        <v>339.4</v>
      </c>
      <c r="T48" s="5"/>
      <c r="U48" s="1"/>
      <c r="V48" s="1">
        <f t="shared" si="5"/>
        <v>8</v>
      </c>
      <c r="W48" s="1">
        <f t="shared" si="6"/>
        <v>3.4625668449197864</v>
      </c>
      <c r="X48" s="1">
        <v>67.2</v>
      </c>
      <c r="Y48" s="1">
        <v>70</v>
      </c>
      <c r="Z48" s="1">
        <v>85</v>
      </c>
      <c r="AA48" s="1">
        <v>80.8</v>
      </c>
      <c r="AB48" s="1">
        <v>61</v>
      </c>
      <c r="AC48" s="1">
        <v>69</v>
      </c>
      <c r="AD48" s="1">
        <v>103.4</v>
      </c>
      <c r="AE48" s="1">
        <v>108</v>
      </c>
      <c r="AF48" s="1">
        <v>76.400000000000006</v>
      </c>
      <c r="AG48" s="1"/>
      <c r="AH48" s="1">
        <f>J48*S48</f>
        <v>135.76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89</v>
      </c>
      <c r="B49" s="1" t="s">
        <v>37</v>
      </c>
      <c r="C49" s="1">
        <v>82.117999999999995</v>
      </c>
      <c r="D49" s="1">
        <v>269.202</v>
      </c>
      <c r="E49" s="1">
        <v>86.37</v>
      </c>
      <c r="F49" s="1">
        <v>242.04400000000001</v>
      </c>
      <c r="G49" s="6"/>
      <c r="H49" s="1">
        <f>IFERROR(VLOOKUP(A49,[1]TDSheet!$A:$B,2,0),0)</f>
        <v>149.93</v>
      </c>
      <c r="I49" s="1">
        <f t="shared" si="9"/>
        <v>92.114000000000004</v>
      </c>
      <c r="J49" s="11">
        <v>1</v>
      </c>
      <c r="K49" s="1">
        <v>50</v>
      </c>
      <c r="L49" s="1" t="s">
        <v>38</v>
      </c>
      <c r="M49" s="1">
        <v>196.982</v>
      </c>
      <c r="N49" s="1">
        <f t="shared" si="10"/>
        <v>-110.61199999999999</v>
      </c>
      <c r="O49" s="1">
        <f t="shared" si="4"/>
        <v>83.644000000000005</v>
      </c>
      <c r="P49" s="1">
        <v>2.726</v>
      </c>
      <c r="Q49" s="1"/>
      <c r="R49" s="1">
        <f>O49/5</f>
        <v>16.7288</v>
      </c>
      <c r="S49" s="5">
        <f t="shared" ref="S47:S51" si="12">13*R49-I49</f>
        <v>125.3604</v>
      </c>
      <c r="T49" s="5"/>
      <c r="U49" s="1"/>
      <c r="V49" s="1">
        <f t="shared" si="5"/>
        <v>13</v>
      </c>
      <c r="W49" s="1">
        <f t="shared" si="6"/>
        <v>5.5063124671225676</v>
      </c>
      <c r="X49" s="1">
        <v>15.612399999999999</v>
      </c>
      <c r="Y49" s="1">
        <v>10.978199999999999</v>
      </c>
      <c r="Z49" s="1">
        <v>6.2820000000000009</v>
      </c>
      <c r="AA49" s="1">
        <v>10.0982</v>
      </c>
      <c r="AB49" s="1">
        <v>14.6334</v>
      </c>
      <c r="AC49" s="1">
        <v>16.555800000000001</v>
      </c>
      <c r="AD49" s="1">
        <v>10.192</v>
      </c>
      <c r="AE49" s="1">
        <v>11.2644</v>
      </c>
      <c r="AF49" s="1">
        <v>16.147200000000002</v>
      </c>
      <c r="AG49" s="1"/>
      <c r="AH49" s="1">
        <f>J49*S49</f>
        <v>125.3604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90</v>
      </c>
      <c r="B50" s="1" t="s">
        <v>37</v>
      </c>
      <c r="C50" s="1">
        <v>179.346</v>
      </c>
      <c r="D50" s="1">
        <v>150.22999999999999</v>
      </c>
      <c r="E50" s="1">
        <v>193.559</v>
      </c>
      <c r="F50" s="1">
        <v>103.843</v>
      </c>
      <c r="G50" s="6"/>
      <c r="H50" s="1">
        <f>IFERROR(VLOOKUP(A50,[1]TDSheet!$A:$B,2,0),0)</f>
        <v>0</v>
      </c>
      <c r="I50" s="1">
        <f t="shared" si="9"/>
        <v>103.843</v>
      </c>
      <c r="J50" s="11">
        <v>1</v>
      </c>
      <c r="K50" s="1">
        <v>50</v>
      </c>
      <c r="L50" s="1" t="s">
        <v>38</v>
      </c>
      <c r="M50" s="1">
        <v>198.35</v>
      </c>
      <c r="N50" s="1">
        <f t="shared" si="10"/>
        <v>-4.7909999999999968</v>
      </c>
      <c r="O50" s="1">
        <f t="shared" si="4"/>
        <v>193.559</v>
      </c>
      <c r="P50" s="1"/>
      <c r="Q50" s="1"/>
      <c r="R50" s="1">
        <f>O50/5</f>
        <v>38.711799999999997</v>
      </c>
      <c r="S50" s="5">
        <f t="shared" si="12"/>
        <v>399.41039999999992</v>
      </c>
      <c r="T50" s="5"/>
      <c r="U50" s="1"/>
      <c r="V50" s="1">
        <f t="shared" si="5"/>
        <v>13</v>
      </c>
      <c r="W50" s="1">
        <f t="shared" si="6"/>
        <v>2.6824637449046547</v>
      </c>
      <c r="X50" s="1">
        <v>22.3354</v>
      </c>
      <c r="Y50" s="1">
        <v>23.452400000000001</v>
      </c>
      <c r="Z50" s="1">
        <v>26.258600000000001</v>
      </c>
      <c r="AA50" s="1">
        <v>29.151199999999999</v>
      </c>
      <c r="AB50" s="1">
        <v>21.6204</v>
      </c>
      <c r="AC50" s="1">
        <v>12.776</v>
      </c>
      <c r="AD50" s="1">
        <v>18.5732</v>
      </c>
      <c r="AE50" s="1">
        <v>28.657599999999999</v>
      </c>
      <c r="AF50" s="1">
        <v>47.411200000000001</v>
      </c>
      <c r="AG50" s="1"/>
      <c r="AH50" s="1">
        <f>J50*S50</f>
        <v>399.41039999999992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91</v>
      </c>
      <c r="B51" s="1" t="s">
        <v>37</v>
      </c>
      <c r="C51" s="1">
        <v>535.12599999999998</v>
      </c>
      <c r="D51" s="1">
        <v>881.346</v>
      </c>
      <c r="E51" s="1">
        <v>1087.721</v>
      </c>
      <c r="F51" s="1">
        <v>1005.534</v>
      </c>
      <c r="G51" s="6"/>
      <c r="H51" s="1">
        <f>IFERROR(VLOOKUP(A51,[1]TDSheet!$A:$B,2,0),0)</f>
        <v>0</v>
      </c>
      <c r="I51" s="1">
        <f t="shared" si="9"/>
        <v>1005.534</v>
      </c>
      <c r="J51" s="11">
        <v>1</v>
      </c>
      <c r="K51" s="1">
        <v>40</v>
      </c>
      <c r="L51" s="1" t="s">
        <v>38</v>
      </c>
      <c r="M51" s="1">
        <v>1082.9770000000001</v>
      </c>
      <c r="N51" s="1">
        <f t="shared" si="10"/>
        <v>4.7439999999999145</v>
      </c>
      <c r="O51" s="1">
        <f t="shared" si="4"/>
        <v>382.64400000000001</v>
      </c>
      <c r="P51" s="1">
        <v>705.077</v>
      </c>
      <c r="Q51" s="1"/>
      <c r="R51" s="1">
        <f>O51/5</f>
        <v>76.528800000000004</v>
      </c>
      <c r="S51" s="5"/>
      <c r="T51" s="5"/>
      <c r="U51" s="1"/>
      <c r="V51" s="1">
        <f t="shared" si="5"/>
        <v>13.139288738357324</v>
      </c>
      <c r="W51" s="1">
        <f t="shared" si="6"/>
        <v>13.139288738357324</v>
      </c>
      <c r="X51" s="1">
        <v>70.382800000000003</v>
      </c>
      <c r="Y51" s="1">
        <v>67.849999999999994</v>
      </c>
      <c r="Z51" s="1">
        <v>65.577200000000005</v>
      </c>
      <c r="AA51" s="1">
        <v>80.607799999999997</v>
      </c>
      <c r="AB51" s="1">
        <v>105.9482</v>
      </c>
      <c r="AC51" s="1">
        <v>96.486800000000002</v>
      </c>
      <c r="AD51" s="1">
        <v>77.770799999999994</v>
      </c>
      <c r="AE51" s="1">
        <v>77.027200000000008</v>
      </c>
      <c r="AF51" s="1">
        <v>113.8308</v>
      </c>
      <c r="AG51" s="1"/>
      <c r="AH51" s="1">
        <f>J51*S51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5" t="s">
        <v>92</v>
      </c>
      <c r="B52" s="15" t="s">
        <v>37</v>
      </c>
      <c r="C52" s="15"/>
      <c r="D52" s="15">
        <v>103.404</v>
      </c>
      <c r="E52" s="15">
        <v>103.404</v>
      </c>
      <c r="F52" s="15"/>
      <c r="G52" s="16"/>
      <c r="H52" s="15">
        <f>IFERROR(VLOOKUP(A52,[1]TDSheet!$A:$B,2,0),0)</f>
        <v>0</v>
      </c>
      <c r="I52" s="15">
        <f t="shared" si="9"/>
        <v>0</v>
      </c>
      <c r="J52" s="17">
        <v>0</v>
      </c>
      <c r="K52" s="15" t="e">
        <v>#N/A</v>
      </c>
      <c r="L52" s="15" t="s">
        <v>84</v>
      </c>
      <c r="M52" s="15">
        <v>103.404</v>
      </c>
      <c r="N52" s="15">
        <f t="shared" si="10"/>
        <v>0</v>
      </c>
      <c r="O52" s="15">
        <f t="shared" si="4"/>
        <v>0</v>
      </c>
      <c r="P52" s="15">
        <v>103.404</v>
      </c>
      <c r="Q52" s="15"/>
      <c r="R52" s="15">
        <f>O52/5</f>
        <v>0</v>
      </c>
      <c r="S52" s="18"/>
      <c r="T52" s="18"/>
      <c r="U52" s="15"/>
      <c r="V52" s="15" t="e">
        <f t="shared" si="5"/>
        <v>#DIV/0!</v>
      </c>
      <c r="W52" s="15" t="e">
        <f t="shared" si="6"/>
        <v>#DIV/0!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/>
      <c r="AH52" s="15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9" t="s">
        <v>93</v>
      </c>
      <c r="B53" s="19" t="s">
        <v>44</v>
      </c>
      <c r="C53" s="19"/>
      <c r="D53" s="19"/>
      <c r="E53" s="19"/>
      <c r="F53" s="19"/>
      <c r="G53" s="20"/>
      <c r="H53" s="19">
        <f>IFERROR(VLOOKUP(A53,[1]TDSheet!$A:$B,2,0),0)</f>
        <v>0</v>
      </c>
      <c r="I53" s="19">
        <f t="shared" si="9"/>
        <v>0</v>
      </c>
      <c r="J53" s="21">
        <v>0</v>
      </c>
      <c r="K53" s="19">
        <v>50</v>
      </c>
      <c r="L53" s="19" t="s">
        <v>38</v>
      </c>
      <c r="M53" s="19"/>
      <c r="N53" s="19">
        <f t="shared" si="10"/>
        <v>0</v>
      </c>
      <c r="O53" s="19">
        <f t="shared" si="4"/>
        <v>0</v>
      </c>
      <c r="P53" s="19"/>
      <c r="Q53" s="19"/>
      <c r="R53" s="19">
        <f>O53/5</f>
        <v>0</v>
      </c>
      <c r="S53" s="22"/>
      <c r="T53" s="22"/>
      <c r="U53" s="19"/>
      <c r="V53" s="19" t="e">
        <f t="shared" si="5"/>
        <v>#DIV/0!</v>
      </c>
      <c r="W53" s="19" t="e">
        <f t="shared" si="6"/>
        <v>#DIV/0!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 t="s">
        <v>45</v>
      </c>
      <c r="AH53" s="19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94</v>
      </c>
      <c r="B54" s="1" t="s">
        <v>37</v>
      </c>
      <c r="C54" s="1">
        <v>96.081999999999994</v>
      </c>
      <c r="D54" s="1">
        <v>372.12099999999998</v>
      </c>
      <c r="E54" s="1">
        <v>257.61599999999999</v>
      </c>
      <c r="F54" s="1">
        <v>189.37100000000001</v>
      </c>
      <c r="G54" s="6"/>
      <c r="H54" s="1">
        <f>IFERROR(VLOOKUP(A54,[1]TDSheet!$A:$B,2,0),0)</f>
        <v>0</v>
      </c>
      <c r="I54" s="1">
        <f t="shared" si="9"/>
        <v>189.37100000000001</v>
      </c>
      <c r="J54" s="11">
        <v>1</v>
      </c>
      <c r="K54" s="1">
        <v>40</v>
      </c>
      <c r="L54" s="1" t="s">
        <v>38</v>
      </c>
      <c r="M54" s="1">
        <v>275.786</v>
      </c>
      <c r="N54" s="1">
        <f t="shared" si="10"/>
        <v>-18.170000000000016</v>
      </c>
      <c r="O54" s="1">
        <f t="shared" si="4"/>
        <v>102.32999999999998</v>
      </c>
      <c r="P54" s="1">
        <v>155.286</v>
      </c>
      <c r="Q54" s="1"/>
      <c r="R54" s="1">
        <f>O54/5</f>
        <v>20.465999999999998</v>
      </c>
      <c r="S54" s="5">
        <f t="shared" ref="S54:S56" si="13">11*R54-I54</f>
        <v>35.754999999999967</v>
      </c>
      <c r="T54" s="5"/>
      <c r="U54" s="1"/>
      <c r="V54" s="1">
        <f t="shared" si="5"/>
        <v>11</v>
      </c>
      <c r="W54" s="1">
        <f t="shared" si="6"/>
        <v>9.2529561223492642</v>
      </c>
      <c r="X54" s="1">
        <v>29.877400000000002</v>
      </c>
      <c r="Y54" s="1">
        <v>26.029</v>
      </c>
      <c r="Z54" s="1">
        <v>7.0936000000000003</v>
      </c>
      <c r="AA54" s="1">
        <v>7.3835999999999986</v>
      </c>
      <c r="AB54" s="1">
        <v>21.743200000000002</v>
      </c>
      <c r="AC54" s="1">
        <v>26.852799999999998</v>
      </c>
      <c r="AD54" s="1">
        <v>2.8879999999999999</v>
      </c>
      <c r="AE54" s="1">
        <v>5.7876000000000003</v>
      </c>
      <c r="AF54" s="1">
        <v>14.3498</v>
      </c>
      <c r="AG54" s="1"/>
      <c r="AH54" s="1">
        <f>J54*S54</f>
        <v>35.754999999999967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95</v>
      </c>
      <c r="B55" s="1" t="s">
        <v>44</v>
      </c>
      <c r="C55" s="1">
        <v>34</v>
      </c>
      <c r="D55" s="1">
        <v>354</v>
      </c>
      <c r="E55" s="1">
        <v>170</v>
      </c>
      <c r="F55" s="1">
        <v>205</v>
      </c>
      <c r="G55" s="6"/>
      <c r="H55" s="1">
        <f>IFERROR(VLOOKUP(A55,[1]TDSheet!$A:$B,2,0),0)</f>
        <v>0</v>
      </c>
      <c r="I55" s="1">
        <f t="shared" si="9"/>
        <v>205</v>
      </c>
      <c r="J55" s="11">
        <v>0.4</v>
      </c>
      <c r="K55" s="1">
        <v>40</v>
      </c>
      <c r="L55" s="1" t="s">
        <v>38</v>
      </c>
      <c r="M55" s="1">
        <v>222</v>
      </c>
      <c r="N55" s="1">
        <f t="shared" si="10"/>
        <v>-52</v>
      </c>
      <c r="O55" s="1">
        <f t="shared" si="4"/>
        <v>110</v>
      </c>
      <c r="P55" s="1">
        <v>60</v>
      </c>
      <c r="Q55" s="1"/>
      <c r="R55" s="1">
        <f>O55/5</f>
        <v>22</v>
      </c>
      <c r="S55" s="5">
        <f t="shared" si="13"/>
        <v>37</v>
      </c>
      <c r="T55" s="5"/>
      <c r="U55" s="1"/>
      <c r="V55" s="1">
        <f t="shared" si="5"/>
        <v>11</v>
      </c>
      <c r="W55" s="1">
        <f t="shared" si="6"/>
        <v>9.3181818181818183</v>
      </c>
      <c r="X55" s="1">
        <v>26.4</v>
      </c>
      <c r="Y55" s="1">
        <v>35.6</v>
      </c>
      <c r="Z55" s="1">
        <v>37.6</v>
      </c>
      <c r="AA55" s="1">
        <v>35.6</v>
      </c>
      <c r="AB55" s="1">
        <v>29.4</v>
      </c>
      <c r="AC55" s="1">
        <v>30.2</v>
      </c>
      <c r="AD55" s="1">
        <v>41</v>
      </c>
      <c r="AE55" s="1">
        <v>49</v>
      </c>
      <c r="AF55" s="1">
        <v>44.6</v>
      </c>
      <c r="AG55" s="1"/>
      <c r="AH55" s="1">
        <f>J55*S55</f>
        <v>14.8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96</v>
      </c>
      <c r="B56" s="1" t="s">
        <v>44</v>
      </c>
      <c r="C56" s="1">
        <v>351</v>
      </c>
      <c r="D56" s="1">
        <v>72</v>
      </c>
      <c r="E56" s="1">
        <v>190</v>
      </c>
      <c r="F56" s="1">
        <v>183</v>
      </c>
      <c r="G56" s="6"/>
      <c r="H56" s="1">
        <f>IFERROR(VLOOKUP(A56,[1]TDSheet!$A:$B,2,0),0)</f>
        <v>0</v>
      </c>
      <c r="I56" s="1">
        <f t="shared" si="9"/>
        <v>183</v>
      </c>
      <c r="J56" s="11">
        <v>0.4</v>
      </c>
      <c r="K56" s="1">
        <v>40</v>
      </c>
      <c r="L56" s="1" t="s">
        <v>38</v>
      </c>
      <c r="M56" s="1">
        <v>193</v>
      </c>
      <c r="N56" s="1">
        <f t="shared" si="10"/>
        <v>-3</v>
      </c>
      <c r="O56" s="1">
        <f t="shared" si="4"/>
        <v>130</v>
      </c>
      <c r="P56" s="1">
        <v>60</v>
      </c>
      <c r="Q56" s="1"/>
      <c r="R56" s="1">
        <f>O56/5</f>
        <v>26</v>
      </c>
      <c r="S56" s="5">
        <f t="shared" si="13"/>
        <v>103</v>
      </c>
      <c r="T56" s="5"/>
      <c r="U56" s="1"/>
      <c r="V56" s="1">
        <f t="shared" si="5"/>
        <v>11</v>
      </c>
      <c r="W56" s="1">
        <f t="shared" si="6"/>
        <v>7.0384615384615383</v>
      </c>
      <c r="X56" s="1">
        <v>32.799999999999997</v>
      </c>
      <c r="Y56" s="1">
        <v>27.2</v>
      </c>
      <c r="Z56" s="1">
        <v>39.6</v>
      </c>
      <c r="AA56" s="1">
        <v>47.4</v>
      </c>
      <c r="AB56" s="1">
        <v>30.8</v>
      </c>
      <c r="AC56" s="1">
        <v>19.399999999999999</v>
      </c>
      <c r="AD56" s="1">
        <v>32</v>
      </c>
      <c r="AE56" s="1">
        <v>33.799999999999997</v>
      </c>
      <c r="AF56" s="1">
        <v>41.2</v>
      </c>
      <c r="AG56" s="1"/>
      <c r="AH56" s="1">
        <f>J56*S56</f>
        <v>41.2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9" t="s">
        <v>97</v>
      </c>
      <c r="B57" s="19" t="s">
        <v>37</v>
      </c>
      <c r="C57" s="19"/>
      <c r="D57" s="19">
        <v>203.29</v>
      </c>
      <c r="E57" s="19"/>
      <c r="F57" s="19">
        <v>203.29</v>
      </c>
      <c r="G57" s="20"/>
      <c r="H57" s="19">
        <f>F57</f>
        <v>203.29</v>
      </c>
      <c r="I57" s="19">
        <f t="shared" si="9"/>
        <v>0</v>
      </c>
      <c r="J57" s="21">
        <v>0</v>
      </c>
      <c r="K57" s="19">
        <v>50</v>
      </c>
      <c r="L57" s="19" t="s">
        <v>38</v>
      </c>
      <c r="M57" s="19">
        <v>302.54000000000002</v>
      </c>
      <c r="N57" s="19">
        <f t="shared" si="10"/>
        <v>-302.54000000000002</v>
      </c>
      <c r="O57" s="19">
        <f t="shared" si="4"/>
        <v>0</v>
      </c>
      <c r="P57" s="19"/>
      <c r="Q57" s="19"/>
      <c r="R57" s="19">
        <f>O57/5</f>
        <v>0</v>
      </c>
      <c r="S57" s="22"/>
      <c r="T57" s="22"/>
      <c r="U57" s="19"/>
      <c r="V57" s="19" t="e">
        <f t="shared" si="5"/>
        <v>#DIV/0!</v>
      </c>
      <c r="W57" s="19" t="e">
        <f t="shared" si="6"/>
        <v>#DIV/0!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 t="s">
        <v>45</v>
      </c>
      <c r="AH57" s="19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98</v>
      </c>
      <c r="B58" s="1" t="s">
        <v>37</v>
      </c>
      <c r="C58" s="1">
        <v>177.34800000000001</v>
      </c>
      <c r="D58" s="1">
        <v>163.37</v>
      </c>
      <c r="E58" s="1">
        <v>222.233</v>
      </c>
      <c r="F58" s="1">
        <v>86.114999999999995</v>
      </c>
      <c r="G58" s="6"/>
      <c r="H58" s="1">
        <f>IFERROR(VLOOKUP(A58,[1]TDSheet!$A:$B,2,0),0)</f>
        <v>0</v>
      </c>
      <c r="I58" s="1">
        <f t="shared" si="9"/>
        <v>86.114999999999995</v>
      </c>
      <c r="J58" s="11">
        <v>1</v>
      </c>
      <c r="K58" s="1">
        <v>50</v>
      </c>
      <c r="L58" s="1" t="s">
        <v>38</v>
      </c>
      <c r="M58" s="1">
        <v>225.95</v>
      </c>
      <c r="N58" s="1">
        <f t="shared" si="10"/>
        <v>-3.7169999999999845</v>
      </c>
      <c r="O58" s="1">
        <f t="shared" si="4"/>
        <v>222.233</v>
      </c>
      <c r="P58" s="1"/>
      <c r="Q58" s="1"/>
      <c r="R58" s="1">
        <f>O58/5</f>
        <v>44.446600000000004</v>
      </c>
      <c r="S58" s="5">
        <f t="shared" ref="S58:S59" si="14">13*R58-I58</f>
        <v>491.69080000000008</v>
      </c>
      <c r="T58" s="5"/>
      <c r="U58" s="1"/>
      <c r="V58" s="1">
        <f t="shared" si="5"/>
        <v>13.000000000000002</v>
      </c>
      <c r="W58" s="1">
        <f t="shared" si="6"/>
        <v>1.937493531563719</v>
      </c>
      <c r="X58" s="1">
        <v>26.331800000000001</v>
      </c>
      <c r="Y58" s="1">
        <v>27.115600000000001</v>
      </c>
      <c r="Z58" s="1">
        <v>27.207599999999999</v>
      </c>
      <c r="AA58" s="1">
        <v>30.464400000000001</v>
      </c>
      <c r="AB58" s="1">
        <v>26.936199999999999</v>
      </c>
      <c r="AC58" s="1">
        <v>16.695599999999999</v>
      </c>
      <c r="AD58" s="1">
        <v>14.8208</v>
      </c>
      <c r="AE58" s="1">
        <v>26.481200000000001</v>
      </c>
      <c r="AF58" s="1">
        <v>54.8904</v>
      </c>
      <c r="AG58" s="1"/>
      <c r="AH58" s="1">
        <f>J58*S58</f>
        <v>491.69080000000008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99</v>
      </c>
      <c r="B59" s="1" t="s">
        <v>37</v>
      </c>
      <c r="C59" s="1">
        <v>61.844000000000001</v>
      </c>
      <c r="D59" s="1">
        <v>74.954999999999998</v>
      </c>
      <c r="E59" s="1">
        <v>39.704999999999998</v>
      </c>
      <c r="F59" s="1">
        <v>74.954999999999998</v>
      </c>
      <c r="G59" s="6"/>
      <c r="H59" s="1">
        <f>IFERROR(VLOOKUP(A59,[1]TDSheet!$A:$B,2,0),0)</f>
        <v>0</v>
      </c>
      <c r="I59" s="1">
        <f t="shared" si="9"/>
        <v>74.954999999999998</v>
      </c>
      <c r="J59" s="11">
        <v>1</v>
      </c>
      <c r="K59" s="1">
        <v>50</v>
      </c>
      <c r="L59" s="1" t="s">
        <v>38</v>
      </c>
      <c r="M59" s="1">
        <v>43.6</v>
      </c>
      <c r="N59" s="1">
        <f t="shared" si="10"/>
        <v>-3.8950000000000031</v>
      </c>
      <c r="O59" s="1">
        <f t="shared" si="4"/>
        <v>39.704999999999998</v>
      </c>
      <c r="P59" s="1"/>
      <c r="Q59" s="1"/>
      <c r="R59" s="1">
        <f>O59/5</f>
        <v>7.9409999999999998</v>
      </c>
      <c r="S59" s="5">
        <f t="shared" si="14"/>
        <v>28.278000000000006</v>
      </c>
      <c r="T59" s="5"/>
      <c r="U59" s="1"/>
      <c r="V59" s="1">
        <f t="shared" si="5"/>
        <v>13</v>
      </c>
      <c r="W59" s="1">
        <f t="shared" si="6"/>
        <v>9.4389875330562898</v>
      </c>
      <c r="X59" s="1">
        <v>9.5907999999999998</v>
      </c>
      <c r="Y59" s="1">
        <v>5.202</v>
      </c>
      <c r="Z59" s="1">
        <v>2.4620000000000002</v>
      </c>
      <c r="AA59" s="1">
        <v>6.2915999999999999</v>
      </c>
      <c r="AB59" s="1">
        <v>12.042</v>
      </c>
      <c r="AC59" s="1">
        <v>10.882400000000001</v>
      </c>
      <c r="AD59" s="1">
        <v>5.6327999999999996</v>
      </c>
      <c r="AE59" s="1">
        <v>7.4024000000000001</v>
      </c>
      <c r="AF59" s="1">
        <v>7.5923999999999996</v>
      </c>
      <c r="AG59" s="1"/>
      <c r="AH59" s="1">
        <f>J59*S59</f>
        <v>28.278000000000006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9" t="s">
        <v>100</v>
      </c>
      <c r="B60" s="19" t="s">
        <v>44</v>
      </c>
      <c r="C60" s="19"/>
      <c r="D60" s="19"/>
      <c r="E60" s="19"/>
      <c r="F60" s="19"/>
      <c r="G60" s="20"/>
      <c r="H60" s="19">
        <f>IFERROR(VLOOKUP(A60,[1]TDSheet!$A:$B,2,0),0)</f>
        <v>0</v>
      </c>
      <c r="I60" s="19">
        <f t="shared" si="9"/>
        <v>0</v>
      </c>
      <c r="J60" s="21">
        <v>0</v>
      </c>
      <c r="K60" s="19">
        <v>50</v>
      </c>
      <c r="L60" s="19" t="s">
        <v>38</v>
      </c>
      <c r="M60" s="19"/>
      <c r="N60" s="19">
        <f t="shared" si="10"/>
        <v>0</v>
      </c>
      <c r="O60" s="19">
        <f t="shared" si="4"/>
        <v>0</v>
      </c>
      <c r="P60" s="19"/>
      <c r="Q60" s="19"/>
      <c r="R60" s="19">
        <f>O60/5</f>
        <v>0</v>
      </c>
      <c r="S60" s="22"/>
      <c r="T60" s="22"/>
      <c r="U60" s="19"/>
      <c r="V60" s="19" t="e">
        <f t="shared" si="5"/>
        <v>#DIV/0!</v>
      </c>
      <c r="W60" s="19" t="e">
        <f t="shared" si="6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45</v>
      </c>
      <c r="AH60" s="19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5" t="s">
        <v>101</v>
      </c>
      <c r="B61" s="15" t="s">
        <v>37</v>
      </c>
      <c r="C61" s="15"/>
      <c r="D61" s="15">
        <v>155.16999999999999</v>
      </c>
      <c r="E61" s="15">
        <v>155.16999999999999</v>
      </c>
      <c r="F61" s="15"/>
      <c r="G61" s="16"/>
      <c r="H61" s="15">
        <f>IFERROR(VLOOKUP(A61,[1]TDSheet!$A:$B,2,0),0)</f>
        <v>0</v>
      </c>
      <c r="I61" s="15">
        <f t="shared" si="9"/>
        <v>0</v>
      </c>
      <c r="J61" s="17">
        <v>0</v>
      </c>
      <c r="K61" s="15" t="e">
        <v>#N/A</v>
      </c>
      <c r="L61" s="15" t="s">
        <v>84</v>
      </c>
      <c r="M61" s="15">
        <v>155.16999999999999</v>
      </c>
      <c r="N61" s="15">
        <f t="shared" si="10"/>
        <v>0</v>
      </c>
      <c r="O61" s="15">
        <f t="shared" si="4"/>
        <v>0</v>
      </c>
      <c r="P61" s="15">
        <v>155.16999999999999</v>
      </c>
      <c r="Q61" s="15"/>
      <c r="R61" s="15">
        <f>O61/5</f>
        <v>0</v>
      </c>
      <c r="S61" s="18"/>
      <c r="T61" s="18"/>
      <c r="U61" s="15"/>
      <c r="V61" s="15" t="e">
        <f t="shared" si="5"/>
        <v>#DIV/0!</v>
      </c>
      <c r="W61" s="15" t="e">
        <f t="shared" si="6"/>
        <v>#DIV/0!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/>
      <c r="AH61" s="15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102</v>
      </c>
      <c r="B62" s="1" t="s">
        <v>44</v>
      </c>
      <c r="C62" s="1">
        <v>1006</v>
      </c>
      <c r="D62" s="1">
        <v>1014</v>
      </c>
      <c r="E62" s="1">
        <v>935</v>
      </c>
      <c r="F62" s="1">
        <v>961</v>
      </c>
      <c r="G62" s="6"/>
      <c r="H62" s="1">
        <f>IFERROR(VLOOKUP(A62,[1]TDSheet!$A:$B,2,0),0)</f>
        <v>0</v>
      </c>
      <c r="I62" s="1">
        <f t="shared" si="9"/>
        <v>961</v>
      </c>
      <c r="J62" s="11">
        <v>0.4</v>
      </c>
      <c r="K62" s="1">
        <v>40</v>
      </c>
      <c r="L62" s="1" t="s">
        <v>38</v>
      </c>
      <c r="M62" s="1">
        <v>939</v>
      </c>
      <c r="N62" s="1">
        <f t="shared" si="10"/>
        <v>-4</v>
      </c>
      <c r="O62" s="1">
        <f t="shared" si="4"/>
        <v>455</v>
      </c>
      <c r="P62" s="1">
        <v>480</v>
      </c>
      <c r="Q62" s="1"/>
      <c r="R62" s="1">
        <f>O62/5</f>
        <v>91</v>
      </c>
      <c r="S62" s="5">
        <f t="shared" ref="S62:S65" si="15">11*R62-I62</f>
        <v>40</v>
      </c>
      <c r="T62" s="5"/>
      <c r="U62" s="1"/>
      <c r="V62" s="1">
        <f t="shared" si="5"/>
        <v>11</v>
      </c>
      <c r="W62" s="1">
        <f t="shared" si="6"/>
        <v>10.56043956043956</v>
      </c>
      <c r="X62" s="1">
        <v>103</v>
      </c>
      <c r="Y62" s="1">
        <v>108.8</v>
      </c>
      <c r="Z62" s="1">
        <v>109.2</v>
      </c>
      <c r="AA62" s="1">
        <v>109.2</v>
      </c>
      <c r="AB62" s="1">
        <v>98.8</v>
      </c>
      <c r="AC62" s="1">
        <v>100.6</v>
      </c>
      <c r="AD62" s="1">
        <v>128.6</v>
      </c>
      <c r="AE62" s="1">
        <v>129.4</v>
      </c>
      <c r="AF62" s="1">
        <v>107.4</v>
      </c>
      <c r="AG62" s="1"/>
      <c r="AH62" s="1">
        <f>J62*S62</f>
        <v>16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103</v>
      </c>
      <c r="B63" s="1" t="s">
        <v>44</v>
      </c>
      <c r="C63" s="1">
        <v>750</v>
      </c>
      <c r="D63" s="1">
        <v>659</v>
      </c>
      <c r="E63" s="1">
        <v>954</v>
      </c>
      <c r="F63" s="1">
        <v>395</v>
      </c>
      <c r="G63" s="6"/>
      <c r="H63" s="1">
        <f>IFERROR(VLOOKUP(A63,[1]TDSheet!$A:$B,2,0),0)</f>
        <v>0</v>
      </c>
      <c r="I63" s="1">
        <f t="shared" si="9"/>
        <v>395</v>
      </c>
      <c r="J63" s="11">
        <v>0.4</v>
      </c>
      <c r="K63" s="1">
        <v>40</v>
      </c>
      <c r="L63" s="1" t="s">
        <v>38</v>
      </c>
      <c r="M63" s="1">
        <v>967</v>
      </c>
      <c r="N63" s="1">
        <f t="shared" si="10"/>
        <v>-13</v>
      </c>
      <c r="O63" s="1">
        <f t="shared" si="4"/>
        <v>354</v>
      </c>
      <c r="P63" s="1">
        <v>600</v>
      </c>
      <c r="Q63" s="1"/>
      <c r="R63" s="1">
        <f>O63/5</f>
        <v>70.8</v>
      </c>
      <c r="S63" s="5">
        <f>10*R63-I63</f>
        <v>313</v>
      </c>
      <c r="T63" s="5"/>
      <c r="U63" s="1"/>
      <c r="V63" s="1">
        <f t="shared" si="5"/>
        <v>10</v>
      </c>
      <c r="W63" s="1">
        <f t="shared" si="6"/>
        <v>5.5790960451977405</v>
      </c>
      <c r="X63" s="1">
        <v>43.2</v>
      </c>
      <c r="Y63" s="1">
        <v>46.4</v>
      </c>
      <c r="Z63" s="1">
        <v>89.6</v>
      </c>
      <c r="AA63" s="1">
        <v>91.8</v>
      </c>
      <c r="AB63" s="1">
        <v>55.4</v>
      </c>
      <c r="AC63" s="1">
        <v>57</v>
      </c>
      <c r="AD63" s="1">
        <v>81.8</v>
      </c>
      <c r="AE63" s="1">
        <v>90.6</v>
      </c>
      <c r="AF63" s="1">
        <v>80.400000000000006</v>
      </c>
      <c r="AG63" s="25" t="s">
        <v>50</v>
      </c>
      <c r="AH63" s="1">
        <f>J63*S63</f>
        <v>125.2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104</v>
      </c>
      <c r="B64" s="1" t="s">
        <v>37</v>
      </c>
      <c r="C64" s="1">
        <v>307.66300000000001</v>
      </c>
      <c r="D64" s="1">
        <v>341.93700000000001</v>
      </c>
      <c r="E64" s="1">
        <v>372.97300000000001</v>
      </c>
      <c r="F64" s="1">
        <v>220.023</v>
      </c>
      <c r="G64" s="6"/>
      <c r="H64" s="1">
        <f>IFERROR(VLOOKUP(A64,[1]TDSheet!$A:$B,2,0),0)</f>
        <v>0</v>
      </c>
      <c r="I64" s="1">
        <f t="shared" si="9"/>
        <v>220.023</v>
      </c>
      <c r="J64" s="11">
        <v>1</v>
      </c>
      <c r="K64" s="1">
        <v>40</v>
      </c>
      <c r="L64" s="1" t="s">
        <v>38</v>
      </c>
      <c r="M64" s="1">
        <v>414.541</v>
      </c>
      <c r="N64" s="1">
        <f t="shared" si="10"/>
        <v>-41.567999999999984</v>
      </c>
      <c r="O64" s="1">
        <f t="shared" si="4"/>
        <v>270.38200000000001</v>
      </c>
      <c r="P64" s="1">
        <v>102.59099999999999</v>
      </c>
      <c r="Q64" s="1"/>
      <c r="R64" s="1">
        <f>O64/5</f>
        <v>54.0764</v>
      </c>
      <c r="S64" s="5">
        <f>9*R64-I64</f>
        <v>266.66459999999995</v>
      </c>
      <c r="T64" s="5"/>
      <c r="U64" s="1"/>
      <c r="V64" s="1">
        <f t="shared" si="5"/>
        <v>9</v>
      </c>
      <c r="W64" s="1">
        <f t="shared" si="6"/>
        <v>4.0687434814447707</v>
      </c>
      <c r="X64" s="1">
        <v>40.442799999999998</v>
      </c>
      <c r="Y64" s="1">
        <v>32.215200000000003</v>
      </c>
      <c r="Z64" s="1">
        <v>36.021799999999999</v>
      </c>
      <c r="AA64" s="1">
        <v>45.887799999999999</v>
      </c>
      <c r="AB64" s="1">
        <v>44.62</v>
      </c>
      <c r="AC64" s="1">
        <v>43.083799999999997</v>
      </c>
      <c r="AD64" s="1">
        <v>42.786000000000001</v>
      </c>
      <c r="AE64" s="1">
        <v>41.346600000000002</v>
      </c>
      <c r="AF64" s="1">
        <v>41.991199999999999</v>
      </c>
      <c r="AG64" s="1"/>
      <c r="AH64" s="1">
        <f>J64*S64</f>
        <v>266.66459999999995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105</v>
      </c>
      <c r="B65" s="1" t="s">
        <v>37</v>
      </c>
      <c r="C65" s="1">
        <v>185.096</v>
      </c>
      <c r="D65" s="1">
        <v>509.83</v>
      </c>
      <c r="E65" s="1">
        <v>521.67399999999998</v>
      </c>
      <c r="F65" s="1">
        <v>131.71199999999999</v>
      </c>
      <c r="G65" s="6"/>
      <c r="H65" s="1">
        <f>IFERROR(VLOOKUP(A65,[1]TDSheet!$A:$B,2,0),0)</f>
        <v>0</v>
      </c>
      <c r="I65" s="1">
        <f t="shared" si="9"/>
        <v>131.71199999999999</v>
      </c>
      <c r="J65" s="11">
        <v>1</v>
      </c>
      <c r="K65" s="1">
        <v>40</v>
      </c>
      <c r="L65" s="1" t="s">
        <v>38</v>
      </c>
      <c r="M65" s="1">
        <v>527.072</v>
      </c>
      <c r="N65" s="1">
        <f t="shared" si="10"/>
        <v>-5.3980000000000246</v>
      </c>
      <c r="O65" s="1">
        <f t="shared" si="4"/>
        <v>259.07399999999996</v>
      </c>
      <c r="P65" s="1">
        <v>262.60000000000002</v>
      </c>
      <c r="Q65" s="1"/>
      <c r="R65" s="1">
        <f>O65/5</f>
        <v>51.814799999999991</v>
      </c>
      <c r="S65" s="5">
        <f>8*R65-I65</f>
        <v>282.80639999999994</v>
      </c>
      <c r="T65" s="5"/>
      <c r="U65" s="1"/>
      <c r="V65" s="1">
        <f t="shared" si="5"/>
        <v>8</v>
      </c>
      <c r="W65" s="1">
        <f t="shared" si="6"/>
        <v>2.5419764237244959</v>
      </c>
      <c r="X65" s="1">
        <v>32.108199999999997</v>
      </c>
      <c r="Y65" s="1">
        <v>31.4938</v>
      </c>
      <c r="Z65" s="1">
        <v>33.484999999999999</v>
      </c>
      <c r="AA65" s="1">
        <v>33.709200000000003</v>
      </c>
      <c r="AB65" s="1">
        <v>35.14</v>
      </c>
      <c r="AC65" s="1">
        <v>34.591200000000001</v>
      </c>
      <c r="AD65" s="1">
        <v>34.308999999999997</v>
      </c>
      <c r="AE65" s="1">
        <v>36.630800000000001</v>
      </c>
      <c r="AF65" s="1">
        <v>36.386800000000001</v>
      </c>
      <c r="AG65" s="1"/>
      <c r="AH65" s="1">
        <f>J65*S65</f>
        <v>282.80639999999994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5" t="s">
        <v>106</v>
      </c>
      <c r="B66" s="15" t="s">
        <v>37</v>
      </c>
      <c r="C66" s="15"/>
      <c r="D66" s="15">
        <v>153.93100000000001</v>
      </c>
      <c r="E66" s="15">
        <v>153.93100000000001</v>
      </c>
      <c r="F66" s="15"/>
      <c r="G66" s="16"/>
      <c r="H66" s="15">
        <f>IFERROR(VLOOKUP(A66,[1]TDSheet!$A:$B,2,0),0)</f>
        <v>0</v>
      </c>
      <c r="I66" s="15">
        <f t="shared" si="9"/>
        <v>0</v>
      </c>
      <c r="J66" s="17">
        <v>0</v>
      </c>
      <c r="K66" s="15" t="e">
        <v>#N/A</v>
      </c>
      <c r="L66" s="15" t="s">
        <v>84</v>
      </c>
      <c r="M66" s="15">
        <v>153.93100000000001</v>
      </c>
      <c r="N66" s="15">
        <f t="shared" si="10"/>
        <v>0</v>
      </c>
      <c r="O66" s="15">
        <f t="shared" si="4"/>
        <v>0</v>
      </c>
      <c r="P66" s="15">
        <v>153.93100000000001</v>
      </c>
      <c r="Q66" s="15"/>
      <c r="R66" s="15">
        <f>O66/5</f>
        <v>0</v>
      </c>
      <c r="S66" s="18"/>
      <c r="T66" s="18"/>
      <c r="U66" s="15"/>
      <c r="V66" s="15" t="e">
        <f t="shared" si="5"/>
        <v>#DIV/0!</v>
      </c>
      <c r="W66" s="15" t="e">
        <f t="shared" si="6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/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9" t="s">
        <v>107</v>
      </c>
      <c r="B67" s="19" t="s">
        <v>37</v>
      </c>
      <c r="C67" s="19"/>
      <c r="D67" s="19">
        <v>151.292</v>
      </c>
      <c r="E67" s="19">
        <v>151.292</v>
      </c>
      <c r="F67" s="19"/>
      <c r="G67" s="20"/>
      <c r="H67" s="19">
        <f>IFERROR(VLOOKUP(A67,[1]TDSheet!$A:$B,2,0),0)</f>
        <v>0</v>
      </c>
      <c r="I67" s="19">
        <f t="shared" si="9"/>
        <v>0</v>
      </c>
      <c r="J67" s="21">
        <v>0</v>
      </c>
      <c r="K67" s="19">
        <v>40</v>
      </c>
      <c r="L67" s="19" t="s">
        <v>38</v>
      </c>
      <c r="M67" s="19">
        <v>151.292</v>
      </c>
      <c r="N67" s="19">
        <f t="shared" si="10"/>
        <v>0</v>
      </c>
      <c r="O67" s="19">
        <f t="shared" si="4"/>
        <v>0</v>
      </c>
      <c r="P67" s="19">
        <v>151.292</v>
      </c>
      <c r="Q67" s="19"/>
      <c r="R67" s="19">
        <f>O67/5</f>
        <v>0</v>
      </c>
      <c r="S67" s="22"/>
      <c r="T67" s="22"/>
      <c r="U67" s="19"/>
      <c r="V67" s="19" t="e">
        <f t="shared" si="5"/>
        <v>#DIV/0!</v>
      </c>
      <c r="W67" s="19" t="e">
        <f t="shared" si="6"/>
        <v>#DIV/0!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 t="s">
        <v>45</v>
      </c>
      <c r="AH67" s="19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108</v>
      </c>
      <c r="B68" s="1" t="s">
        <v>37</v>
      </c>
      <c r="C68" s="1">
        <v>47.103999999999999</v>
      </c>
      <c r="D68" s="1">
        <v>87.804000000000002</v>
      </c>
      <c r="E68" s="1">
        <v>42.993000000000002</v>
      </c>
      <c r="F68" s="1">
        <v>78.831999999999994</v>
      </c>
      <c r="G68" s="6"/>
      <c r="H68" s="1">
        <f>IFERROR(VLOOKUP(A68,[1]TDSheet!$A:$B,2,0),0)</f>
        <v>0</v>
      </c>
      <c r="I68" s="1">
        <f t="shared" si="9"/>
        <v>78.831999999999994</v>
      </c>
      <c r="J68" s="11">
        <v>1</v>
      </c>
      <c r="K68" s="1">
        <v>30</v>
      </c>
      <c r="L68" s="1" t="s">
        <v>38</v>
      </c>
      <c r="M68" s="1">
        <v>44.8</v>
      </c>
      <c r="N68" s="1">
        <f t="shared" si="10"/>
        <v>-1.8069999999999951</v>
      </c>
      <c r="O68" s="1">
        <f t="shared" si="4"/>
        <v>42.993000000000002</v>
      </c>
      <c r="P68" s="1"/>
      <c r="Q68" s="1"/>
      <c r="R68" s="1">
        <f>O68/5</f>
        <v>8.5986000000000011</v>
      </c>
      <c r="S68" s="5">
        <f>10*R68-I68</f>
        <v>7.1540000000000248</v>
      </c>
      <c r="T68" s="5"/>
      <c r="U68" s="1"/>
      <c r="V68" s="1">
        <f t="shared" si="5"/>
        <v>10</v>
      </c>
      <c r="W68" s="1">
        <f t="shared" si="6"/>
        <v>9.1680040936896692</v>
      </c>
      <c r="X68" s="1">
        <v>11.8604</v>
      </c>
      <c r="Y68" s="1">
        <v>10.227</v>
      </c>
      <c r="Z68" s="1">
        <v>5.8298000000000014</v>
      </c>
      <c r="AA68" s="1">
        <v>7.9697999999999993</v>
      </c>
      <c r="AB68" s="1">
        <v>10.7842</v>
      </c>
      <c r="AC68" s="1">
        <v>10.385</v>
      </c>
      <c r="AD68" s="1">
        <v>8.2392000000000003</v>
      </c>
      <c r="AE68" s="1">
        <v>8.079600000000001</v>
      </c>
      <c r="AF68" s="1">
        <v>11.489800000000001</v>
      </c>
      <c r="AG68" s="1"/>
      <c r="AH68" s="1">
        <f>J68*S68</f>
        <v>7.1540000000000248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9" t="s">
        <v>109</v>
      </c>
      <c r="B69" s="19" t="s">
        <v>44</v>
      </c>
      <c r="C69" s="19"/>
      <c r="D69" s="19"/>
      <c r="E69" s="19"/>
      <c r="F69" s="19"/>
      <c r="G69" s="20"/>
      <c r="H69" s="19">
        <f>IFERROR(VLOOKUP(A69,[1]TDSheet!$A:$B,2,0),0)</f>
        <v>0</v>
      </c>
      <c r="I69" s="19">
        <f t="shared" si="9"/>
        <v>0</v>
      </c>
      <c r="J69" s="21">
        <v>0</v>
      </c>
      <c r="K69" s="19">
        <v>60</v>
      </c>
      <c r="L69" s="19" t="s">
        <v>38</v>
      </c>
      <c r="M69" s="19"/>
      <c r="N69" s="19">
        <f t="shared" si="10"/>
        <v>0</v>
      </c>
      <c r="O69" s="19">
        <f t="shared" si="4"/>
        <v>0</v>
      </c>
      <c r="P69" s="19"/>
      <c r="Q69" s="19"/>
      <c r="R69" s="19">
        <f>O69/5</f>
        <v>0</v>
      </c>
      <c r="S69" s="22"/>
      <c r="T69" s="22"/>
      <c r="U69" s="19"/>
      <c r="V69" s="19" t="e">
        <f t="shared" si="5"/>
        <v>#DIV/0!</v>
      </c>
      <c r="W69" s="19" t="e">
        <f t="shared" si="6"/>
        <v>#DIV/0!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 t="s">
        <v>45</v>
      </c>
      <c r="AH69" s="19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9" t="s">
        <v>110</v>
      </c>
      <c r="B70" s="19" t="s">
        <v>44</v>
      </c>
      <c r="C70" s="19"/>
      <c r="D70" s="19"/>
      <c r="E70" s="19"/>
      <c r="F70" s="19"/>
      <c r="G70" s="20"/>
      <c r="H70" s="19">
        <f>IFERROR(VLOOKUP(A70,[1]TDSheet!$A:$B,2,0),0)</f>
        <v>0</v>
      </c>
      <c r="I70" s="19">
        <f t="shared" ref="I70:I99" si="16">F70-G70-H70</f>
        <v>0</v>
      </c>
      <c r="J70" s="21">
        <v>0</v>
      </c>
      <c r="K70" s="19">
        <v>50</v>
      </c>
      <c r="L70" s="19" t="s">
        <v>38</v>
      </c>
      <c r="M70" s="19"/>
      <c r="N70" s="19">
        <f t="shared" ref="N70:N99" si="17">E70-M70</f>
        <v>0</v>
      </c>
      <c r="O70" s="19">
        <f t="shared" si="4"/>
        <v>0</v>
      </c>
      <c r="P70" s="19"/>
      <c r="Q70" s="19"/>
      <c r="R70" s="19">
        <f>O70/5</f>
        <v>0</v>
      </c>
      <c r="S70" s="22"/>
      <c r="T70" s="22"/>
      <c r="U70" s="19"/>
      <c r="V70" s="19" t="e">
        <f t="shared" si="5"/>
        <v>#DIV/0!</v>
      </c>
      <c r="W70" s="19" t="e">
        <f t="shared" si="6"/>
        <v>#DIV/0!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 t="s">
        <v>45</v>
      </c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9" t="s">
        <v>111</v>
      </c>
      <c r="B71" s="19" t="s">
        <v>44</v>
      </c>
      <c r="C71" s="19"/>
      <c r="D71" s="19"/>
      <c r="E71" s="19"/>
      <c r="F71" s="19"/>
      <c r="G71" s="20"/>
      <c r="H71" s="19">
        <f>IFERROR(VLOOKUP(A71,[1]TDSheet!$A:$B,2,0),0)</f>
        <v>0</v>
      </c>
      <c r="I71" s="19">
        <f t="shared" si="16"/>
        <v>0</v>
      </c>
      <c r="J71" s="21">
        <v>0</v>
      </c>
      <c r="K71" s="19">
        <v>50</v>
      </c>
      <c r="L71" s="19" t="s">
        <v>38</v>
      </c>
      <c r="M71" s="19"/>
      <c r="N71" s="19">
        <f t="shared" si="17"/>
        <v>0</v>
      </c>
      <c r="O71" s="19">
        <f t="shared" ref="O71:O99" si="18">E71-P71</f>
        <v>0</v>
      </c>
      <c r="P71" s="19"/>
      <c r="Q71" s="19"/>
      <c r="R71" s="19">
        <f>O71/5</f>
        <v>0</v>
      </c>
      <c r="S71" s="22"/>
      <c r="T71" s="22"/>
      <c r="U71" s="19"/>
      <c r="V71" s="19" t="e">
        <f t="shared" ref="V71:V99" si="19">(I71+S71)/R71</f>
        <v>#DIV/0!</v>
      </c>
      <c r="W71" s="19" t="e">
        <f t="shared" ref="W71:W99" si="20">I71/R71</f>
        <v>#DIV/0!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 t="s">
        <v>45</v>
      </c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9" t="s">
        <v>112</v>
      </c>
      <c r="B72" s="19" t="s">
        <v>44</v>
      </c>
      <c r="C72" s="19"/>
      <c r="D72" s="19"/>
      <c r="E72" s="19"/>
      <c r="F72" s="19"/>
      <c r="G72" s="20"/>
      <c r="H72" s="19">
        <f>IFERROR(VLOOKUP(A72,[1]TDSheet!$A:$B,2,0),0)</f>
        <v>0</v>
      </c>
      <c r="I72" s="19">
        <f t="shared" si="16"/>
        <v>0</v>
      </c>
      <c r="J72" s="21">
        <v>0</v>
      </c>
      <c r="K72" s="19">
        <v>30</v>
      </c>
      <c r="L72" s="19" t="s">
        <v>38</v>
      </c>
      <c r="M72" s="19"/>
      <c r="N72" s="19">
        <f t="shared" si="17"/>
        <v>0</v>
      </c>
      <c r="O72" s="19">
        <f t="shared" si="18"/>
        <v>0</v>
      </c>
      <c r="P72" s="19"/>
      <c r="Q72" s="19"/>
      <c r="R72" s="19">
        <f>O72/5</f>
        <v>0</v>
      </c>
      <c r="S72" s="22"/>
      <c r="T72" s="22"/>
      <c r="U72" s="19"/>
      <c r="V72" s="19" t="e">
        <f t="shared" si="19"/>
        <v>#DIV/0!</v>
      </c>
      <c r="W72" s="19" t="e">
        <f t="shared" si="20"/>
        <v>#DIV/0!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 t="s">
        <v>45</v>
      </c>
      <c r="AH72" s="19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9" t="s">
        <v>113</v>
      </c>
      <c r="B73" s="19" t="s">
        <v>44</v>
      </c>
      <c r="C73" s="19"/>
      <c r="D73" s="19"/>
      <c r="E73" s="19"/>
      <c r="F73" s="19"/>
      <c r="G73" s="20"/>
      <c r="H73" s="19">
        <f>IFERROR(VLOOKUP(A73,[1]TDSheet!$A:$B,2,0),0)</f>
        <v>0</v>
      </c>
      <c r="I73" s="19">
        <f t="shared" si="16"/>
        <v>0</v>
      </c>
      <c r="J73" s="21">
        <v>0</v>
      </c>
      <c r="K73" s="19">
        <v>55</v>
      </c>
      <c r="L73" s="19" t="s">
        <v>38</v>
      </c>
      <c r="M73" s="19"/>
      <c r="N73" s="19">
        <f t="shared" si="17"/>
        <v>0</v>
      </c>
      <c r="O73" s="19">
        <f t="shared" si="18"/>
        <v>0</v>
      </c>
      <c r="P73" s="19"/>
      <c r="Q73" s="19"/>
      <c r="R73" s="19">
        <f>O73/5</f>
        <v>0</v>
      </c>
      <c r="S73" s="22"/>
      <c r="T73" s="22"/>
      <c r="U73" s="19"/>
      <c r="V73" s="19" t="e">
        <f t="shared" si="19"/>
        <v>#DIV/0!</v>
      </c>
      <c r="W73" s="19" t="e">
        <f t="shared" si="20"/>
        <v>#DIV/0!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 t="s">
        <v>45</v>
      </c>
      <c r="AH73" s="19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9" t="s">
        <v>114</v>
      </c>
      <c r="B74" s="19" t="s">
        <v>44</v>
      </c>
      <c r="C74" s="19"/>
      <c r="D74" s="19"/>
      <c r="E74" s="19"/>
      <c r="F74" s="19"/>
      <c r="G74" s="20"/>
      <c r="H74" s="19">
        <f>IFERROR(VLOOKUP(A74,[1]TDSheet!$A:$B,2,0),0)</f>
        <v>0</v>
      </c>
      <c r="I74" s="19">
        <f t="shared" si="16"/>
        <v>0</v>
      </c>
      <c r="J74" s="21">
        <v>0</v>
      </c>
      <c r="K74" s="19">
        <v>40</v>
      </c>
      <c r="L74" s="19" t="s">
        <v>38</v>
      </c>
      <c r="M74" s="19"/>
      <c r="N74" s="19">
        <f t="shared" si="17"/>
        <v>0</v>
      </c>
      <c r="O74" s="19">
        <f t="shared" si="18"/>
        <v>0</v>
      </c>
      <c r="P74" s="19"/>
      <c r="Q74" s="19"/>
      <c r="R74" s="19">
        <f>O74/5</f>
        <v>0</v>
      </c>
      <c r="S74" s="22"/>
      <c r="T74" s="22"/>
      <c r="U74" s="19"/>
      <c r="V74" s="19" t="e">
        <f t="shared" si="19"/>
        <v>#DIV/0!</v>
      </c>
      <c r="W74" s="19" t="e">
        <f t="shared" si="20"/>
        <v>#DIV/0!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 t="s">
        <v>45</v>
      </c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115</v>
      </c>
      <c r="B75" s="1" t="s">
        <v>44</v>
      </c>
      <c r="C75" s="1">
        <v>50</v>
      </c>
      <c r="D75" s="1">
        <v>1</v>
      </c>
      <c r="E75" s="1">
        <v>40</v>
      </c>
      <c r="F75" s="1"/>
      <c r="G75" s="6"/>
      <c r="H75" s="1">
        <f>IFERROR(VLOOKUP(A75,[1]TDSheet!$A:$B,2,0),0)</f>
        <v>0</v>
      </c>
      <c r="I75" s="1">
        <f t="shared" si="16"/>
        <v>0</v>
      </c>
      <c r="J75" s="11">
        <v>0.4</v>
      </c>
      <c r="K75" s="1">
        <v>50</v>
      </c>
      <c r="L75" s="1" t="s">
        <v>38</v>
      </c>
      <c r="M75" s="1">
        <v>51</v>
      </c>
      <c r="N75" s="1">
        <f t="shared" si="17"/>
        <v>-11</v>
      </c>
      <c r="O75" s="1">
        <f t="shared" si="18"/>
        <v>40</v>
      </c>
      <c r="P75" s="1"/>
      <c r="Q75" s="1"/>
      <c r="R75" s="1">
        <f>O75/5</f>
        <v>8</v>
      </c>
      <c r="S75" s="5">
        <f t="shared" ref="S75:S80" si="21">13*R75-I75</f>
        <v>104</v>
      </c>
      <c r="T75" s="5"/>
      <c r="U75" s="1"/>
      <c r="V75" s="1">
        <f t="shared" si="19"/>
        <v>13</v>
      </c>
      <c r="W75" s="1">
        <f t="shared" si="20"/>
        <v>0</v>
      </c>
      <c r="X75" s="1">
        <v>3.8</v>
      </c>
      <c r="Y75" s="1">
        <v>4.2</v>
      </c>
      <c r="Z75" s="1">
        <v>4</v>
      </c>
      <c r="AA75" s="1">
        <v>6.6</v>
      </c>
      <c r="AB75" s="1">
        <v>5.4</v>
      </c>
      <c r="AC75" s="1">
        <v>1.2</v>
      </c>
      <c r="AD75" s="1">
        <v>1.6</v>
      </c>
      <c r="AE75" s="1">
        <v>4.5999999999999996</v>
      </c>
      <c r="AF75" s="1">
        <v>9</v>
      </c>
      <c r="AG75" s="1"/>
      <c r="AH75" s="1">
        <f>J75*S75</f>
        <v>41.6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4" t="s">
        <v>116</v>
      </c>
      <c r="B76" s="1" t="s">
        <v>44</v>
      </c>
      <c r="C76" s="1"/>
      <c r="D76" s="1">
        <v>48</v>
      </c>
      <c r="E76" s="1">
        <v>35</v>
      </c>
      <c r="F76" s="1">
        <v>13</v>
      </c>
      <c r="G76" s="6"/>
      <c r="H76" s="1">
        <f>IFERROR(VLOOKUP(A76,[1]TDSheet!$A:$B,2,0),0)</f>
        <v>0</v>
      </c>
      <c r="I76" s="1">
        <f t="shared" si="16"/>
        <v>13</v>
      </c>
      <c r="J76" s="11">
        <v>0.11</v>
      </c>
      <c r="K76" s="1">
        <v>150</v>
      </c>
      <c r="L76" s="1" t="s">
        <v>38</v>
      </c>
      <c r="M76" s="1">
        <v>35</v>
      </c>
      <c r="N76" s="1">
        <f t="shared" si="17"/>
        <v>0</v>
      </c>
      <c r="O76" s="1">
        <f t="shared" si="18"/>
        <v>35</v>
      </c>
      <c r="P76" s="1"/>
      <c r="Q76" s="1"/>
      <c r="R76" s="1">
        <f>O76/5</f>
        <v>7</v>
      </c>
      <c r="S76" s="5">
        <f>9*R76-I76</f>
        <v>50</v>
      </c>
      <c r="T76" s="5"/>
      <c r="U76" s="1"/>
      <c r="V76" s="1">
        <f t="shared" si="19"/>
        <v>9</v>
      </c>
      <c r="W76" s="1">
        <f t="shared" si="20"/>
        <v>1.8571428571428572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 t="s">
        <v>137</v>
      </c>
      <c r="AH76" s="1">
        <f>J76*S76</f>
        <v>5.5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117</v>
      </c>
      <c r="B77" s="1" t="s">
        <v>44</v>
      </c>
      <c r="C77" s="1"/>
      <c r="D77" s="1">
        <v>20</v>
      </c>
      <c r="E77" s="1">
        <v>12</v>
      </c>
      <c r="F77" s="1"/>
      <c r="G77" s="6"/>
      <c r="H77" s="1">
        <f>IFERROR(VLOOKUP(A77,[1]TDSheet!$A:$B,2,0),0)</f>
        <v>0</v>
      </c>
      <c r="I77" s="1">
        <f t="shared" si="16"/>
        <v>0</v>
      </c>
      <c r="J77" s="11">
        <v>0.06</v>
      </c>
      <c r="K77" s="1">
        <v>60</v>
      </c>
      <c r="L77" s="1" t="s">
        <v>38</v>
      </c>
      <c r="M77" s="1">
        <v>28</v>
      </c>
      <c r="N77" s="1">
        <f t="shared" si="17"/>
        <v>-16</v>
      </c>
      <c r="O77" s="1">
        <f t="shared" si="18"/>
        <v>12</v>
      </c>
      <c r="P77" s="1"/>
      <c r="Q77" s="1"/>
      <c r="R77" s="1">
        <f>O77/5</f>
        <v>2.4</v>
      </c>
      <c r="S77" s="5">
        <f>7*R77-I77</f>
        <v>16.8</v>
      </c>
      <c r="T77" s="5"/>
      <c r="U77" s="1"/>
      <c r="V77" s="1">
        <f t="shared" si="19"/>
        <v>7.0000000000000009</v>
      </c>
      <c r="W77" s="1">
        <f t="shared" si="20"/>
        <v>0</v>
      </c>
      <c r="X77" s="1">
        <v>0</v>
      </c>
      <c r="Y77" s="1">
        <v>0</v>
      </c>
      <c r="Z77" s="1">
        <v>-1.4</v>
      </c>
      <c r="AA77" s="1">
        <v>-1.6</v>
      </c>
      <c r="AB77" s="1">
        <v>1.6</v>
      </c>
      <c r="AC77" s="1">
        <v>3</v>
      </c>
      <c r="AD77" s="1">
        <v>9</v>
      </c>
      <c r="AE77" s="1">
        <v>10.4</v>
      </c>
      <c r="AF77" s="1">
        <v>8.1999999999999993</v>
      </c>
      <c r="AG77" s="1" t="s">
        <v>118</v>
      </c>
      <c r="AH77" s="1">
        <f>J77*S77</f>
        <v>1.008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119</v>
      </c>
      <c r="B78" s="1" t="s">
        <v>44</v>
      </c>
      <c r="C78" s="1">
        <v>60</v>
      </c>
      <c r="D78" s="1">
        <v>20</v>
      </c>
      <c r="E78" s="1">
        <v>59</v>
      </c>
      <c r="F78" s="1">
        <v>-1</v>
      </c>
      <c r="G78" s="6"/>
      <c r="H78" s="1">
        <f>IFERROR(VLOOKUP(A78,[1]TDSheet!$A:$B,2,0),0)</f>
        <v>0</v>
      </c>
      <c r="I78" s="1">
        <f t="shared" si="16"/>
        <v>-1</v>
      </c>
      <c r="J78" s="11">
        <v>0.15</v>
      </c>
      <c r="K78" s="1">
        <v>60</v>
      </c>
      <c r="L78" s="1" t="s">
        <v>38</v>
      </c>
      <c r="M78" s="1">
        <v>64</v>
      </c>
      <c r="N78" s="1">
        <f t="shared" si="17"/>
        <v>-5</v>
      </c>
      <c r="O78" s="1">
        <f t="shared" si="18"/>
        <v>59</v>
      </c>
      <c r="P78" s="1"/>
      <c r="Q78" s="1"/>
      <c r="R78" s="1">
        <f>O78/5</f>
        <v>11.8</v>
      </c>
      <c r="S78" s="5">
        <f>7*R78-I78</f>
        <v>83.600000000000009</v>
      </c>
      <c r="T78" s="5"/>
      <c r="U78" s="1"/>
      <c r="V78" s="1">
        <f t="shared" si="19"/>
        <v>7</v>
      </c>
      <c r="W78" s="1">
        <f t="shared" si="20"/>
        <v>-8.4745762711864403E-2</v>
      </c>
      <c r="X78" s="1">
        <v>2.8</v>
      </c>
      <c r="Y78" s="1">
        <v>-0.2</v>
      </c>
      <c r="Z78" s="1">
        <v>0</v>
      </c>
      <c r="AA78" s="1">
        <v>0</v>
      </c>
      <c r="AB78" s="1">
        <v>0</v>
      </c>
      <c r="AC78" s="1">
        <v>0</v>
      </c>
      <c r="AD78" s="1">
        <v>6.4</v>
      </c>
      <c r="AE78" s="1">
        <v>10.8</v>
      </c>
      <c r="AF78" s="1">
        <v>8.8000000000000007</v>
      </c>
      <c r="AG78" s="1"/>
      <c r="AH78" s="1">
        <f>J78*S78</f>
        <v>12.540000000000001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120</v>
      </c>
      <c r="B79" s="1" t="s">
        <v>44</v>
      </c>
      <c r="C79" s="1">
        <v>32</v>
      </c>
      <c r="D79" s="1">
        <v>70</v>
      </c>
      <c r="E79" s="1">
        <v>25</v>
      </c>
      <c r="F79" s="1">
        <v>68</v>
      </c>
      <c r="G79" s="6"/>
      <c r="H79" s="1">
        <f>IFERROR(VLOOKUP(A79,[1]TDSheet!$A:$B,2,0),0)</f>
        <v>0</v>
      </c>
      <c r="I79" s="1">
        <f t="shared" si="16"/>
        <v>68</v>
      </c>
      <c r="J79" s="11">
        <v>0.4</v>
      </c>
      <c r="K79" s="1">
        <v>55</v>
      </c>
      <c r="L79" s="1" t="s">
        <v>38</v>
      </c>
      <c r="M79" s="1">
        <v>26</v>
      </c>
      <c r="N79" s="1">
        <f t="shared" si="17"/>
        <v>-1</v>
      </c>
      <c r="O79" s="1">
        <f t="shared" si="18"/>
        <v>25</v>
      </c>
      <c r="P79" s="1"/>
      <c r="Q79" s="1"/>
      <c r="R79" s="1">
        <f>O79/5</f>
        <v>5</v>
      </c>
      <c r="S79" s="5"/>
      <c r="T79" s="5"/>
      <c r="U79" s="1"/>
      <c r="V79" s="1">
        <f t="shared" si="19"/>
        <v>13.6</v>
      </c>
      <c r="W79" s="1">
        <f t="shared" si="20"/>
        <v>13.6</v>
      </c>
      <c r="X79" s="1">
        <v>8.1999999999999993</v>
      </c>
      <c r="Y79" s="1">
        <v>7.8</v>
      </c>
      <c r="Z79" s="1">
        <v>5.4</v>
      </c>
      <c r="AA79" s="1">
        <v>6</v>
      </c>
      <c r="AB79" s="1">
        <v>5.8</v>
      </c>
      <c r="AC79" s="1">
        <v>4.5999999999999996</v>
      </c>
      <c r="AD79" s="1">
        <v>2</v>
      </c>
      <c r="AE79" s="1">
        <v>3.4</v>
      </c>
      <c r="AF79" s="1">
        <v>7</v>
      </c>
      <c r="AG79" s="1"/>
      <c r="AH79" s="1">
        <f>J79*S79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121</v>
      </c>
      <c r="B80" s="1" t="s">
        <v>37</v>
      </c>
      <c r="C80" s="1">
        <v>22.338000000000001</v>
      </c>
      <c r="D80" s="1">
        <v>77.453000000000003</v>
      </c>
      <c r="E80" s="1">
        <v>46.56</v>
      </c>
      <c r="F80" s="1">
        <v>50.575000000000003</v>
      </c>
      <c r="G80" s="6"/>
      <c r="H80" s="1">
        <f>IFERROR(VLOOKUP(A80,[1]TDSheet!$A:$B,2,0),0)</f>
        <v>0</v>
      </c>
      <c r="I80" s="1">
        <f t="shared" si="16"/>
        <v>50.575000000000003</v>
      </c>
      <c r="J80" s="11">
        <v>1</v>
      </c>
      <c r="K80" s="1">
        <v>55</v>
      </c>
      <c r="L80" s="1" t="s">
        <v>38</v>
      </c>
      <c r="M80" s="1">
        <v>50.6</v>
      </c>
      <c r="N80" s="1">
        <f t="shared" si="17"/>
        <v>-4.0399999999999991</v>
      </c>
      <c r="O80" s="1">
        <f t="shared" si="18"/>
        <v>46.56</v>
      </c>
      <c r="P80" s="1"/>
      <c r="Q80" s="1"/>
      <c r="R80" s="1">
        <f>O80/5</f>
        <v>9.3120000000000012</v>
      </c>
      <c r="S80" s="5">
        <f>12*R80-I80</f>
        <v>61.169000000000011</v>
      </c>
      <c r="T80" s="5"/>
      <c r="U80" s="1"/>
      <c r="V80" s="1">
        <f t="shared" si="19"/>
        <v>12</v>
      </c>
      <c r="W80" s="1">
        <f t="shared" si="20"/>
        <v>5.4311640893470789</v>
      </c>
      <c r="X80" s="1">
        <v>6.5959999999999992</v>
      </c>
      <c r="Y80" s="1">
        <v>7.4036</v>
      </c>
      <c r="Z80" s="1">
        <v>4.7723999999999993</v>
      </c>
      <c r="AA80" s="1">
        <v>4.7691999999999997</v>
      </c>
      <c r="AB80" s="1">
        <v>4.5224000000000002</v>
      </c>
      <c r="AC80" s="1">
        <v>3.721200000000001</v>
      </c>
      <c r="AD80" s="1">
        <v>4.2552000000000003</v>
      </c>
      <c r="AE80" s="1">
        <v>6.39</v>
      </c>
      <c r="AF80" s="1">
        <v>10.110200000000001</v>
      </c>
      <c r="AG80" s="1"/>
      <c r="AH80" s="1">
        <f>J80*S80</f>
        <v>61.169000000000011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9" t="s">
        <v>122</v>
      </c>
      <c r="B81" s="19" t="s">
        <v>37</v>
      </c>
      <c r="C81" s="19"/>
      <c r="D81" s="19"/>
      <c r="E81" s="19"/>
      <c r="F81" s="19"/>
      <c r="G81" s="20"/>
      <c r="H81" s="19">
        <f>IFERROR(VLOOKUP(A81,[1]TDSheet!$A:$B,2,0),0)</f>
        <v>0</v>
      </c>
      <c r="I81" s="19">
        <f t="shared" si="16"/>
        <v>0</v>
      </c>
      <c r="J81" s="21">
        <v>0</v>
      </c>
      <c r="K81" s="19">
        <v>50</v>
      </c>
      <c r="L81" s="19" t="s">
        <v>38</v>
      </c>
      <c r="M81" s="19"/>
      <c r="N81" s="19">
        <f t="shared" si="17"/>
        <v>0</v>
      </c>
      <c r="O81" s="19">
        <f t="shared" si="18"/>
        <v>0</v>
      </c>
      <c r="P81" s="19"/>
      <c r="Q81" s="19"/>
      <c r="R81" s="19">
        <f>O81/5</f>
        <v>0</v>
      </c>
      <c r="S81" s="22"/>
      <c r="T81" s="22"/>
      <c r="U81" s="19"/>
      <c r="V81" s="19" t="e">
        <f t="shared" si="19"/>
        <v>#DIV/0!</v>
      </c>
      <c r="W81" s="19" t="e">
        <f t="shared" si="20"/>
        <v>#DIV/0!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 t="s">
        <v>45</v>
      </c>
      <c r="AH81" s="19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123</v>
      </c>
      <c r="B82" s="1" t="s">
        <v>44</v>
      </c>
      <c r="C82" s="1">
        <v>44</v>
      </c>
      <c r="D82" s="1"/>
      <c r="E82" s="1">
        <v>-17</v>
      </c>
      <c r="F82" s="1"/>
      <c r="G82" s="6"/>
      <c r="H82" s="1">
        <f>IFERROR(VLOOKUP(A82,[1]TDSheet!$A:$B,2,0),0)</f>
        <v>0</v>
      </c>
      <c r="I82" s="1">
        <f t="shared" si="16"/>
        <v>0</v>
      </c>
      <c r="J82" s="11">
        <v>0.2</v>
      </c>
      <c r="K82" s="1">
        <v>40</v>
      </c>
      <c r="L82" s="1" t="s">
        <v>38</v>
      </c>
      <c r="M82" s="1">
        <v>2</v>
      </c>
      <c r="N82" s="1">
        <f t="shared" si="17"/>
        <v>-19</v>
      </c>
      <c r="O82" s="1">
        <f t="shared" si="18"/>
        <v>-17</v>
      </c>
      <c r="P82" s="1"/>
      <c r="Q82" s="1"/>
      <c r="R82" s="1">
        <f>O82/5</f>
        <v>-3.4</v>
      </c>
      <c r="S82" s="5">
        <v>20</v>
      </c>
      <c r="T82" s="5"/>
      <c r="U82" s="1"/>
      <c r="V82" s="1">
        <f t="shared" si="19"/>
        <v>-5.882352941176471</v>
      </c>
      <c r="W82" s="1">
        <f t="shared" si="20"/>
        <v>0</v>
      </c>
      <c r="X82" s="1">
        <v>-0.4</v>
      </c>
      <c r="Y82" s="1">
        <v>-0.2</v>
      </c>
      <c r="Z82" s="1">
        <v>2.6</v>
      </c>
      <c r="AA82" s="1">
        <v>5.8</v>
      </c>
      <c r="AB82" s="1">
        <v>6.4</v>
      </c>
      <c r="AC82" s="1">
        <v>4.2</v>
      </c>
      <c r="AD82" s="1">
        <v>7.2</v>
      </c>
      <c r="AE82" s="1">
        <v>9.4</v>
      </c>
      <c r="AF82" s="1">
        <v>13</v>
      </c>
      <c r="AG82" s="1"/>
      <c r="AH82" s="1">
        <f>J82*S82</f>
        <v>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125</v>
      </c>
      <c r="B83" s="1" t="s">
        <v>44</v>
      </c>
      <c r="C83" s="1">
        <v>66</v>
      </c>
      <c r="D83" s="1"/>
      <c r="E83" s="1">
        <v>6</v>
      </c>
      <c r="F83" s="1">
        <v>15</v>
      </c>
      <c r="G83" s="6"/>
      <c r="H83" s="1">
        <f>IFERROR(VLOOKUP(A83,[1]TDSheet!$A:$B,2,0),0)</f>
        <v>0</v>
      </c>
      <c r="I83" s="1">
        <f t="shared" si="16"/>
        <v>15</v>
      </c>
      <c r="J83" s="11">
        <v>0.2</v>
      </c>
      <c r="K83" s="1">
        <v>35</v>
      </c>
      <c r="L83" s="1" t="s">
        <v>38</v>
      </c>
      <c r="M83" s="1">
        <v>27</v>
      </c>
      <c r="N83" s="1">
        <f t="shared" si="17"/>
        <v>-21</v>
      </c>
      <c r="O83" s="1">
        <f t="shared" si="18"/>
        <v>6</v>
      </c>
      <c r="P83" s="1"/>
      <c r="Q83" s="1"/>
      <c r="R83" s="1">
        <f>O83/5</f>
        <v>1.2</v>
      </c>
      <c r="S83" s="5"/>
      <c r="T83" s="5"/>
      <c r="U83" s="1"/>
      <c r="V83" s="1">
        <f t="shared" si="19"/>
        <v>12.5</v>
      </c>
      <c r="W83" s="1">
        <f t="shared" si="20"/>
        <v>12.5</v>
      </c>
      <c r="X83" s="1">
        <v>2</v>
      </c>
      <c r="Y83" s="1">
        <v>2.2000000000000002</v>
      </c>
      <c r="Z83" s="1">
        <v>5.8</v>
      </c>
      <c r="AA83" s="1">
        <v>7.6</v>
      </c>
      <c r="AB83" s="1">
        <v>10.6</v>
      </c>
      <c r="AC83" s="1">
        <v>9.6</v>
      </c>
      <c r="AD83" s="1">
        <v>8.8000000000000007</v>
      </c>
      <c r="AE83" s="1">
        <v>6.8</v>
      </c>
      <c r="AF83" s="1">
        <v>10.199999999999999</v>
      </c>
      <c r="AG83" s="26" t="s">
        <v>124</v>
      </c>
      <c r="AH83" s="1">
        <f>J83*S83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126</v>
      </c>
      <c r="B84" s="1" t="s">
        <v>37</v>
      </c>
      <c r="C84" s="1">
        <v>314.702</v>
      </c>
      <c r="D84" s="1">
        <v>305.10000000000002</v>
      </c>
      <c r="E84" s="1">
        <v>419.65800000000002</v>
      </c>
      <c r="F84" s="1">
        <v>166.952</v>
      </c>
      <c r="G84" s="6"/>
      <c r="H84" s="1">
        <f>IFERROR(VLOOKUP(A84,[1]TDSheet!$A:$B,2,0),0)</f>
        <v>0</v>
      </c>
      <c r="I84" s="1">
        <f t="shared" si="16"/>
        <v>166.952</v>
      </c>
      <c r="J84" s="11">
        <v>1</v>
      </c>
      <c r="K84" s="1">
        <v>60</v>
      </c>
      <c r="L84" s="1" t="s">
        <v>38</v>
      </c>
      <c r="M84" s="1">
        <v>418.15</v>
      </c>
      <c r="N84" s="1">
        <f t="shared" si="17"/>
        <v>1.5080000000000382</v>
      </c>
      <c r="O84" s="1">
        <f t="shared" si="18"/>
        <v>114.55799999999999</v>
      </c>
      <c r="P84" s="1">
        <v>305.10000000000002</v>
      </c>
      <c r="Q84" s="1"/>
      <c r="R84" s="1">
        <f>O84/5</f>
        <v>22.9116</v>
      </c>
      <c r="S84" s="5">
        <f t="shared" ref="S84:S90" si="22">14*R84-I84</f>
        <v>153.81040000000002</v>
      </c>
      <c r="T84" s="5"/>
      <c r="U84" s="1"/>
      <c r="V84" s="1">
        <f t="shared" si="19"/>
        <v>14</v>
      </c>
      <c r="W84" s="1">
        <f t="shared" si="20"/>
        <v>7.2867892246722183</v>
      </c>
      <c r="X84" s="1">
        <v>14.0892</v>
      </c>
      <c r="Y84" s="1">
        <v>10.49</v>
      </c>
      <c r="Z84" s="1">
        <v>14.9124</v>
      </c>
      <c r="AA84" s="1">
        <v>17.3292</v>
      </c>
      <c r="AB84" s="1">
        <v>41.816000000000003</v>
      </c>
      <c r="AC84" s="1">
        <v>42.760399999999997</v>
      </c>
      <c r="AD84" s="1">
        <v>53.086399999999998</v>
      </c>
      <c r="AE84" s="1">
        <v>49.037999999999997</v>
      </c>
      <c r="AF84" s="1">
        <v>53.924599999999998</v>
      </c>
      <c r="AG84" s="1" t="s">
        <v>124</v>
      </c>
      <c r="AH84" s="1">
        <f>J84*S84</f>
        <v>153.81040000000002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127</v>
      </c>
      <c r="B85" s="1" t="s">
        <v>37</v>
      </c>
      <c r="C85" s="1">
        <v>1482.643</v>
      </c>
      <c r="D85" s="1">
        <v>3963.34</v>
      </c>
      <c r="E85" s="1">
        <v>3683.2159999999999</v>
      </c>
      <c r="F85" s="1">
        <v>1606.1179999999999</v>
      </c>
      <c r="G85" s="6"/>
      <c r="H85" s="1">
        <f>IFERROR(VLOOKUP(A85,[1]TDSheet!$A:$B,2,0),0)</f>
        <v>1007.275</v>
      </c>
      <c r="I85" s="1">
        <f t="shared" si="16"/>
        <v>598.84299999999996</v>
      </c>
      <c r="J85" s="11">
        <v>1</v>
      </c>
      <c r="K85" s="1">
        <v>60</v>
      </c>
      <c r="L85" s="1" t="s">
        <v>38</v>
      </c>
      <c r="M85" s="1">
        <v>3649.84</v>
      </c>
      <c r="N85" s="1">
        <f t="shared" si="17"/>
        <v>33.375999999999749</v>
      </c>
      <c r="O85" s="1">
        <f t="shared" si="18"/>
        <v>1161.7759999999998</v>
      </c>
      <c r="P85" s="1">
        <v>2521.44</v>
      </c>
      <c r="Q85" s="1"/>
      <c r="R85" s="1">
        <f>O85/5</f>
        <v>232.35519999999997</v>
      </c>
      <c r="S85" s="5">
        <f>10*R85-I85</f>
        <v>1724.7089999999998</v>
      </c>
      <c r="T85" s="5"/>
      <c r="U85" s="1"/>
      <c r="V85" s="1">
        <f t="shared" si="19"/>
        <v>10</v>
      </c>
      <c r="W85" s="1">
        <f t="shared" si="20"/>
        <v>2.5772739323243035</v>
      </c>
      <c r="X85" s="1">
        <v>135.4522</v>
      </c>
      <c r="Y85" s="1">
        <v>137.50640000000001</v>
      </c>
      <c r="Z85" s="1">
        <v>190.38079999999999</v>
      </c>
      <c r="AA85" s="1">
        <v>207.54900000000001</v>
      </c>
      <c r="AB85" s="1">
        <v>206.15780000000001</v>
      </c>
      <c r="AC85" s="1">
        <v>196.87479999999999</v>
      </c>
      <c r="AD85" s="1">
        <v>205.42400000000001</v>
      </c>
      <c r="AE85" s="1">
        <v>202.8766</v>
      </c>
      <c r="AF85" s="1">
        <v>233.7148</v>
      </c>
      <c r="AG85" s="1"/>
      <c r="AH85" s="1">
        <f>J85*S85</f>
        <v>1724.7089999999998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128</v>
      </c>
      <c r="B86" s="1" t="s">
        <v>37</v>
      </c>
      <c r="C86" s="1">
        <v>1847.502</v>
      </c>
      <c r="D86" s="1">
        <v>7631.54</v>
      </c>
      <c r="E86" s="1">
        <v>6831.5439999999999</v>
      </c>
      <c r="F86" s="1">
        <v>2465.7159999999999</v>
      </c>
      <c r="G86" s="6"/>
      <c r="H86" s="1">
        <f>IFERROR(VLOOKUP(A86,[1]TDSheet!$A:$B,2,0),0)</f>
        <v>1007.865</v>
      </c>
      <c r="I86" s="1">
        <f t="shared" si="16"/>
        <v>1457.8509999999999</v>
      </c>
      <c r="J86" s="11">
        <v>1</v>
      </c>
      <c r="K86" s="1">
        <v>60</v>
      </c>
      <c r="L86" s="1" t="s">
        <v>38</v>
      </c>
      <c r="M86" s="1">
        <v>6748.7950000000001</v>
      </c>
      <c r="N86" s="1">
        <f t="shared" si="17"/>
        <v>82.748999999999796</v>
      </c>
      <c r="O86" s="1">
        <f t="shared" si="18"/>
        <v>1834.7489999999998</v>
      </c>
      <c r="P86" s="1">
        <v>4996.7950000000001</v>
      </c>
      <c r="Q86" s="1"/>
      <c r="R86" s="1">
        <f>O86/5</f>
        <v>366.94979999999998</v>
      </c>
      <c r="S86" s="5">
        <f t="shared" ref="S86:S87" si="23">11*R86-I86</f>
        <v>2578.5968000000003</v>
      </c>
      <c r="T86" s="5"/>
      <c r="U86" s="1"/>
      <c r="V86" s="1">
        <f t="shared" si="19"/>
        <v>11</v>
      </c>
      <c r="W86" s="1">
        <f t="shared" si="20"/>
        <v>3.9728894797053984</v>
      </c>
      <c r="X86" s="1">
        <v>234.41399999999999</v>
      </c>
      <c r="Y86" s="1">
        <v>234.2758</v>
      </c>
      <c r="Z86" s="1">
        <v>235.36859999999999</v>
      </c>
      <c r="AA86" s="1">
        <v>199.30680000000001</v>
      </c>
      <c r="AB86" s="1">
        <v>186.38079999999991</v>
      </c>
      <c r="AC86" s="1">
        <v>279.19380000000001</v>
      </c>
      <c r="AD86" s="1">
        <v>223.84020000000001</v>
      </c>
      <c r="AE86" s="1">
        <v>248.517</v>
      </c>
      <c r="AF86" s="1">
        <v>120.5772</v>
      </c>
      <c r="AG86" s="1"/>
      <c r="AH86" s="1">
        <f>J86*S86</f>
        <v>2578.5968000000003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129</v>
      </c>
      <c r="B87" s="1" t="s">
        <v>37</v>
      </c>
      <c r="C87" s="1">
        <v>3787.8049999999998</v>
      </c>
      <c r="D87" s="1">
        <v>11156.263000000001</v>
      </c>
      <c r="E87" s="1">
        <v>9901.9889999999996</v>
      </c>
      <c r="F87" s="1">
        <v>11626.547</v>
      </c>
      <c r="G87" s="6">
        <v>6989.7650000000003</v>
      </c>
      <c r="H87" s="1">
        <f>IFERROR(VLOOKUP(A87,[1]TDSheet!$A:$B,2,0),0)</f>
        <v>2016.39</v>
      </c>
      <c r="I87" s="1">
        <f t="shared" si="16"/>
        <v>2620.3919999999998</v>
      </c>
      <c r="J87" s="11">
        <v>1</v>
      </c>
      <c r="K87" s="1">
        <v>60</v>
      </c>
      <c r="L87" s="1" t="s">
        <v>38</v>
      </c>
      <c r="M87" s="1">
        <v>11836.94</v>
      </c>
      <c r="N87" s="1">
        <f>E87-M87</f>
        <v>-1934.9510000000009</v>
      </c>
      <c r="O87" s="1">
        <f t="shared" si="18"/>
        <v>2912.2239999999993</v>
      </c>
      <c r="P87" s="1">
        <v>6989.7650000000003</v>
      </c>
      <c r="Q87" s="1"/>
      <c r="R87" s="1">
        <f>O87/5</f>
        <v>582.44479999999987</v>
      </c>
      <c r="S87" s="5">
        <f t="shared" si="23"/>
        <v>3786.5007999999989</v>
      </c>
      <c r="T87" s="5"/>
      <c r="U87" s="1"/>
      <c r="V87" s="1">
        <f t="shared" si="19"/>
        <v>11</v>
      </c>
      <c r="W87" s="1">
        <f t="shared" si="20"/>
        <v>4.4989533772127421</v>
      </c>
      <c r="X87" s="1">
        <v>393.577</v>
      </c>
      <c r="Y87" s="1">
        <v>395.09919999999988</v>
      </c>
      <c r="Z87" s="1">
        <v>432.00819999999999</v>
      </c>
      <c r="AA87" s="1">
        <v>465.75619999999998</v>
      </c>
      <c r="AB87" s="1">
        <v>394.64639999999991</v>
      </c>
      <c r="AC87" s="1">
        <v>337.35</v>
      </c>
      <c r="AD87" s="1">
        <v>339.97519999999997</v>
      </c>
      <c r="AE87" s="1">
        <v>356.05459999999999</v>
      </c>
      <c r="AF87" s="1">
        <v>363.69740000000002</v>
      </c>
      <c r="AG87" s="1" t="s">
        <v>55</v>
      </c>
      <c r="AH87" s="1">
        <f>J87*S87</f>
        <v>3786.5007999999989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130</v>
      </c>
      <c r="B88" s="1" t="s">
        <v>37</v>
      </c>
      <c r="C88" s="1">
        <v>55.39</v>
      </c>
      <c r="D88" s="1"/>
      <c r="E88" s="1">
        <v>30.175999999999998</v>
      </c>
      <c r="F88" s="1">
        <v>17.338000000000001</v>
      </c>
      <c r="G88" s="6"/>
      <c r="H88" s="1">
        <f>IFERROR(VLOOKUP(A88,[1]TDSheet!$A:$B,2,0),0)</f>
        <v>0</v>
      </c>
      <c r="I88" s="1">
        <f t="shared" si="16"/>
        <v>17.338000000000001</v>
      </c>
      <c r="J88" s="11">
        <v>1</v>
      </c>
      <c r="K88" s="1">
        <v>55</v>
      </c>
      <c r="L88" s="1" t="s">
        <v>38</v>
      </c>
      <c r="M88" s="1">
        <v>36.700000000000003</v>
      </c>
      <c r="N88" s="1">
        <f t="shared" si="17"/>
        <v>-6.5240000000000045</v>
      </c>
      <c r="O88" s="1">
        <f t="shared" si="18"/>
        <v>30.175999999999998</v>
      </c>
      <c r="P88" s="1"/>
      <c r="Q88" s="1"/>
      <c r="R88" s="1">
        <f>O88/5</f>
        <v>6.0351999999999997</v>
      </c>
      <c r="S88" s="5">
        <f>10*R88-I88</f>
        <v>43.013999999999996</v>
      </c>
      <c r="T88" s="5"/>
      <c r="U88" s="1"/>
      <c r="V88" s="1">
        <f t="shared" si="19"/>
        <v>10</v>
      </c>
      <c r="W88" s="1">
        <f t="shared" si="20"/>
        <v>2.8728128313891839</v>
      </c>
      <c r="X88" s="1">
        <v>3.1227999999999998</v>
      </c>
      <c r="Y88" s="1">
        <v>2.6088</v>
      </c>
      <c r="Z88" s="1">
        <v>2.1</v>
      </c>
      <c r="AA88" s="1">
        <v>3.15</v>
      </c>
      <c r="AB88" s="1">
        <v>3.242</v>
      </c>
      <c r="AC88" s="1">
        <v>4.3305999999999996</v>
      </c>
      <c r="AD88" s="1">
        <v>5.8845999999999989</v>
      </c>
      <c r="AE88" s="1">
        <v>5.2018000000000004</v>
      </c>
      <c r="AF88" s="1">
        <v>5.5380000000000003</v>
      </c>
      <c r="AG88" s="1" t="s">
        <v>124</v>
      </c>
      <c r="AH88" s="1">
        <f>J88*S88</f>
        <v>43.013999999999996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131</v>
      </c>
      <c r="B89" s="1" t="s">
        <v>37</v>
      </c>
      <c r="C89" s="1">
        <v>34.659999999999997</v>
      </c>
      <c r="D89" s="1"/>
      <c r="E89" s="1">
        <v>19.986000000000001</v>
      </c>
      <c r="F89" s="1">
        <v>9.3239999999999998</v>
      </c>
      <c r="G89" s="6"/>
      <c r="H89" s="1">
        <f>IFERROR(VLOOKUP(A89,[1]TDSheet!$A:$B,2,0),0)</f>
        <v>0</v>
      </c>
      <c r="I89" s="1">
        <f t="shared" si="16"/>
        <v>9.3239999999999998</v>
      </c>
      <c r="J89" s="11">
        <v>1</v>
      </c>
      <c r="K89" s="1">
        <v>55</v>
      </c>
      <c r="L89" s="1" t="s">
        <v>38</v>
      </c>
      <c r="M89" s="1">
        <v>23.1</v>
      </c>
      <c r="N89" s="1">
        <f t="shared" si="17"/>
        <v>-3.1140000000000008</v>
      </c>
      <c r="O89" s="1">
        <f t="shared" si="18"/>
        <v>19.986000000000001</v>
      </c>
      <c r="P89" s="1"/>
      <c r="Q89" s="1"/>
      <c r="R89" s="1">
        <f>O89/5</f>
        <v>3.9972000000000003</v>
      </c>
      <c r="S89" s="5">
        <f>9*R89-I89</f>
        <v>26.650800000000004</v>
      </c>
      <c r="T89" s="5"/>
      <c r="U89" s="1"/>
      <c r="V89" s="1">
        <f t="shared" si="19"/>
        <v>9</v>
      </c>
      <c r="W89" s="1">
        <f t="shared" si="20"/>
        <v>2.3326328429900927</v>
      </c>
      <c r="X89" s="1">
        <v>1.6639999999999999</v>
      </c>
      <c r="Y89" s="1">
        <v>2.4632000000000001</v>
      </c>
      <c r="Z89" s="1">
        <v>1.5911999999999999</v>
      </c>
      <c r="AA89" s="1">
        <v>2.0204</v>
      </c>
      <c r="AB89" s="1">
        <v>3.8976000000000002</v>
      </c>
      <c r="AC89" s="1">
        <v>4.9424000000000001</v>
      </c>
      <c r="AD89" s="1">
        <v>4.0991999999999997</v>
      </c>
      <c r="AE89" s="1">
        <v>2.7789999999999999</v>
      </c>
      <c r="AF89" s="1">
        <v>5.4951999999999996</v>
      </c>
      <c r="AG89" s="1" t="s">
        <v>50</v>
      </c>
      <c r="AH89" s="1">
        <f>J89*S89</f>
        <v>26.650800000000004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132</v>
      </c>
      <c r="B90" s="1" t="s">
        <v>37</v>
      </c>
      <c r="C90" s="1">
        <v>21.584</v>
      </c>
      <c r="D90" s="1"/>
      <c r="E90" s="1">
        <v>12.891</v>
      </c>
      <c r="F90" s="1">
        <v>6.6440000000000001</v>
      </c>
      <c r="G90" s="6"/>
      <c r="H90" s="1">
        <f>IFERROR(VLOOKUP(A90,[1]TDSheet!$A:$B,2,0),0)</f>
        <v>0</v>
      </c>
      <c r="I90" s="1">
        <f t="shared" si="16"/>
        <v>6.6440000000000001</v>
      </c>
      <c r="J90" s="11">
        <v>1</v>
      </c>
      <c r="K90" s="1">
        <v>55</v>
      </c>
      <c r="L90" s="1" t="s">
        <v>38</v>
      </c>
      <c r="M90" s="1">
        <v>14.2</v>
      </c>
      <c r="N90" s="1">
        <f t="shared" si="17"/>
        <v>-1.3089999999999993</v>
      </c>
      <c r="O90" s="1">
        <f t="shared" si="18"/>
        <v>12.891</v>
      </c>
      <c r="P90" s="1"/>
      <c r="Q90" s="1"/>
      <c r="R90" s="1">
        <f>O90/5</f>
        <v>2.5781999999999998</v>
      </c>
      <c r="S90" s="5">
        <f>10*R90-I90</f>
        <v>19.137999999999998</v>
      </c>
      <c r="T90" s="5"/>
      <c r="U90" s="1"/>
      <c r="V90" s="1">
        <f t="shared" si="19"/>
        <v>10</v>
      </c>
      <c r="W90" s="1">
        <f t="shared" si="20"/>
        <v>2.5769916996354048</v>
      </c>
      <c r="X90" s="1">
        <v>1.8888</v>
      </c>
      <c r="Y90" s="1">
        <v>1.6140000000000001</v>
      </c>
      <c r="Z90" s="1">
        <v>0.25800000000000001</v>
      </c>
      <c r="AA90" s="1">
        <v>1.3208</v>
      </c>
      <c r="AB90" s="1">
        <v>2.4028</v>
      </c>
      <c r="AC90" s="1">
        <v>2.15</v>
      </c>
      <c r="AD90" s="1">
        <v>3.2608000000000001</v>
      </c>
      <c r="AE90" s="1">
        <v>3.0030000000000001</v>
      </c>
      <c r="AF90" s="1">
        <v>3.3092000000000001</v>
      </c>
      <c r="AG90" s="1" t="s">
        <v>124</v>
      </c>
      <c r="AH90" s="1">
        <f>J90*S90</f>
        <v>19.137999999999998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9" t="s">
        <v>133</v>
      </c>
      <c r="B91" s="19" t="s">
        <v>37</v>
      </c>
      <c r="C91" s="19"/>
      <c r="D91" s="19"/>
      <c r="E91" s="19"/>
      <c r="F91" s="19"/>
      <c r="G91" s="20"/>
      <c r="H91" s="19">
        <f>IFERROR(VLOOKUP(A91,[1]TDSheet!$A:$B,2,0),0)</f>
        <v>0</v>
      </c>
      <c r="I91" s="19">
        <f t="shared" si="16"/>
        <v>0</v>
      </c>
      <c r="J91" s="21">
        <v>0</v>
      </c>
      <c r="K91" s="19">
        <v>60</v>
      </c>
      <c r="L91" s="19" t="s">
        <v>38</v>
      </c>
      <c r="M91" s="19"/>
      <c r="N91" s="19">
        <f t="shared" si="17"/>
        <v>0</v>
      </c>
      <c r="O91" s="19">
        <f t="shared" si="18"/>
        <v>0</v>
      </c>
      <c r="P91" s="19"/>
      <c r="Q91" s="19"/>
      <c r="R91" s="19">
        <f>O91/5</f>
        <v>0</v>
      </c>
      <c r="S91" s="22"/>
      <c r="T91" s="22"/>
      <c r="U91" s="19"/>
      <c r="V91" s="19" t="e">
        <f t="shared" si="19"/>
        <v>#DIV/0!</v>
      </c>
      <c r="W91" s="19" t="e">
        <f t="shared" si="20"/>
        <v>#DIV/0!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 t="s">
        <v>45</v>
      </c>
      <c r="AH91" s="19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134</v>
      </c>
      <c r="B92" s="1" t="s">
        <v>44</v>
      </c>
      <c r="C92" s="1">
        <v>76</v>
      </c>
      <c r="D92" s="1">
        <v>30</v>
      </c>
      <c r="E92" s="1">
        <v>44</v>
      </c>
      <c r="F92" s="1">
        <v>42</v>
      </c>
      <c r="G92" s="6"/>
      <c r="H92" s="1">
        <f>IFERROR(VLOOKUP(A92,[1]TDSheet!$A:$B,2,0),0)</f>
        <v>0</v>
      </c>
      <c r="I92" s="1">
        <f t="shared" si="16"/>
        <v>42</v>
      </c>
      <c r="J92" s="11">
        <v>0.3</v>
      </c>
      <c r="K92" s="1">
        <v>40</v>
      </c>
      <c r="L92" s="1" t="s">
        <v>38</v>
      </c>
      <c r="M92" s="1">
        <v>51</v>
      </c>
      <c r="N92" s="1">
        <f t="shared" si="17"/>
        <v>-7</v>
      </c>
      <c r="O92" s="1">
        <f t="shared" si="18"/>
        <v>44</v>
      </c>
      <c r="P92" s="1"/>
      <c r="Q92" s="1"/>
      <c r="R92" s="1">
        <f>O92/5</f>
        <v>8.8000000000000007</v>
      </c>
      <c r="S92" s="5">
        <f>10*R92-I92</f>
        <v>46</v>
      </c>
      <c r="T92" s="5"/>
      <c r="U92" s="1"/>
      <c r="V92" s="1">
        <f t="shared" si="19"/>
        <v>10</v>
      </c>
      <c r="W92" s="1">
        <f t="shared" si="20"/>
        <v>4.7727272727272725</v>
      </c>
      <c r="X92" s="1">
        <v>6.2</v>
      </c>
      <c r="Y92" s="1">
        <v>7.8</v>
      </c>
      <c r="Z92" s="1">
        <v>10.8</v>
      </c>
      <c r="AA92" s="1">
        <v>11.6</v>
      </c>
      <c r="AB92" s="1">
        <v>11.2</v>
      </c>
      <c r="AC92" s="1">
        <v>9.6</v>
      </c>
      <c r="AD92" s="1">
        <v>12.8</v>
      </c>
      <c r="AE92" s="1">
        <v>13.2</v>
      </c>
      <c r="AF92" s="1">
        <v>15.4</v>
      </c>
      <c r="AG92" s="1"/>
      <c r="AH92" s="1">
        <f>J92*S92</f>
        <v>13.799999999999999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135</v>
      </c>
      <c r="B93" s="1" t="s">
        <v>44</v>
      </c>
      <c r="C93" s="1">
        <v>122</v>
      </c>
      <c r="D93" s="1"/>
      <c r="E93" s="1">
        <v>43</v>
      </c>
      <c r="F93" s="1">
        <v>63</v>
      </c>
      <c r="G93" s="6"/>
      <c r="H93" s="1">
        <f>IFERROR(VLOOKUP(A93,[1]TDSheet!$A:$B,2,0),0)</f>
        <v>0</v>
      </c>
      <c r="I93" s="1">
        <f t="shared" si="16"/>
        <v>63</v>
      </c>
      <c r="J93" s="11">
        <v>0.3</v>
      </c>
      <c r="K93" s="1">
        <v>40</v>
      </c>
      <c r="L93" s="1" t="s">
        <v>38</v>
      </c>
      <c r="M93" s="1">
        <v>47</v>
      </c>
      <c r="N93" s="1">
        <f t="shared" si="17"/>
        <v>-4</v>
      </c>
      <c r="O93" s="1">
        <f t="shared" si="18"/>
        <v>43</v>
      </c>
      <c r="P93" s="1"/>
      <c r="Q93" s="1"/>
      <c r="R93" s="1">
        <f>O93/5</f>
        <v>8.6</v>
      </c>
      <c r="S93" s="5">
        <f t="shared" ref="S92:S96" si="24">11*R93-I93</f>
        <v>31.599999999999994</v>
      </c>
      <c r="T93" s="5"/>
      <c r="U93" s="1"/>
      <c r="V93" s="1">
        <f t="shared" si="19"/>
        <v>11</v>
      </c>
      <c r="W93" s="1">
        <f t="shared" si="20"/>
        <v>7.3255813953488378</v>
      </c>
      <c r="X93" s="1">
        <v>6.8</v>
      </c>
      <c r="Y93" s="1">
        <v>5</v>
      </c>
      <c r="Z93" s="1">
        <v>10.4</v>
      </c>
      <c r="AA93" s="1">
        <v>15.2</v>
      </c>
      <c r="AB93" s="1">
        <v>15.6</v>
      </c>
      <c r="AC93" s="1">
        <v>12</v>
      </c>
      <c r="AD93" s="1">
        <v>12.8</v>
      </c>
      <c r="AE93" s="1">
        <v>14.6</v>
      </c>
      <c r="AF93" s="1">
        <v>17.399999999999999</v>
      </c>
      <c r="AG93" s="1" t="s">
        <v>50</v>
      </c>
      <c r="AH93" s="1">
        <f>J93*S93</f>
        <v>9.4799999999999986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136</v>
      </c>
      <c r="B94" s="1" t="s">
        <v>44</v>
      </c>
      <c r="C94" s="1">
        <v>34</v>
      </c>
      <c r="D94" s="1">
        <v>228</v>
      </c>
      <c r="E94" s="1">
        <v>29</v>
      </c>
      <c r="F94" s="1">
        <v>204</v>
      </c>
      <c r="G94" s="6"/>
      <c r="H94" s="1">
        <f>IFERROR(VLOOKUP(A94,[1]TDSheet!$A:$B,2,0),0)</f>
        <v>0</v>
      </c>
      <c r="I94" s="1">
        <f t="shared" si="16"/>
        <v>204</v>
      </c>
      <c r="J94" s="11">
        <v>0.3</v>
      </c>
      <c r="K94" s="1">
        <v>40</v>
      </c>
      <c r="L94" s="1" t="s">
        <v>38</v>
      </c>
      <c r="M94" s="1">
        <v>42</v>
      </c>
      <c r="N94" s="1">
        <f t="shared" si="17"/>
        <v>-13</v>
      </c>
      <c r="O94" s="1">
        <f t="shared" si="18"/>
        <v>29</v>
      </c>
      <c r="P94" s="1"/>
      <c r="Q94" s="1"/>
      <c r="R94" s="1">
        <f>O94/5</f>
        <v>5.8</v>
      </c>
      <c r="S94" s="5"/>
      <c r="T94" s="5"/>
      <c r="U94" s="1"/>
      <c r="V94" s="1">
        <f t="shared" si="19"/>
        <v>35.172413793103452</v>
      </c>
      <c r="W94" s="1">
        <f t="shared" si="20"/>
        <v>35.172413793103452</v>
      </c>
      <c r="X94" s="1">
        <v>20.6</v>
      </c>
      <c r="Y94" s="1">
        <v>14.8</v>
      </c>
      <c r="Z94" s="1">
        <v>0</v>
      </c>
      <c r="AA94" s="1">
        <v>0</v>
      </c>
      <c r="AB94" s="1">
        <v>3.2</v>
      </c>
      <c r="AC94" s="1">
        <v>3.2</v>
      </c>
      <c r="AD94" s="1">
        <v>0</v>
      </c>
      <c r="AE94" s="1">
        <v>0</v>
      </c>
      <c r="AF94" s="1">
        <v>0</v>
      </c>
      <c r="AG94" s="1" t="s">
        <v>137</v>
      </c>
      <c r="AH94" s="1">
        <f>J94*S94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138</v>
      </c>
      <c r="B95" s="1" t="s">
        <v>44</v>
      </c>
      <c r="C95" s="1">
        <v>27</v>
      </c>
      <c r="D95" s="1">
        <v>240</v>
      </c>
      <c r="E95" s="1">
        <v>26</v>
      </c>
      <c r="F95" s="1">
        <v>214</v>
      </c>
      <c r="G95" s="6"/>
      <c r="H95" s="1">
        <f>IFERROR(VLOOKUP(A95,[1]TDSheet!$A:$B,2,0),0)</f>
        <v>0</v>
      </c>
      <c r="I95" s="1">
        <f t="shared" si="16"/>
        <v>214</v>
      </c>
      <c r="J95" s="11">
        <v>0.3</v>
      </c>
      <c r="K95" s="1">
        <v>40</v>
      </c>
      <c r="L95" s="1" t="s">
        <v>38</v>
      </c>
      <c r="M95" s="1">
        <v>28</v>
      </c>
      <c r="N95" s="1">
        <f t="shared" si="17"/>
        <v>-2</v>
      </c>
      <c r="O95" s="1">
        <f t="shared" si="18"/>
        <v>26</v>
      </c>
      <c r="P95" s="1"/>
      <c r="Q95" s="1"/>
      <c r="R95" s="1">
        <f>O95/5</f>
        <v>5.2</v>
      </c>
      <c r="S95" s="5"/>
      <c r="T95" s="5"/>
      <c r="U95" s="1"/>
      <c r="V95" s="1">
        <f t="shared" si="19"/>
        <v>41.153846153846153</v>
      </c>
      <c r="W95" s="1">
        <f t="shared" si="20"/>
        <v>41.153846153846153</v>
      </c>
      <c r="X95" s="1">
        <v>21.6</v>
      </c>
      <c r="Y95" s="1">
        <v>16.2</v>
      </c>
      <c r="Z95" s="1">
        <v>0</v>
      </c>
      <c r="AA95" s="1">
        <v>0</v>
      </c>
      <c r="AB95" s="1">
        <v>3.6</v>
      </c>
      <c r="AC95" s="1">
        <v>3.6</v>
      </c>
      <c r="AD95" s="1">
        <v>0</v>
      </c>
      <c r="AE95" s="1">
        <v>0</v>
      </c>
      <c r="AF95" s="1">
        <v>0</v>
      </c>
      <c r="AG95" s="1" t="s">
        <v>137</v>
      </c>
      <c r="AH95" s="1">
        <f>J95*S95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 t="s">
        <v>139</v>
      </c>
      <c r="B96" s="1" t="s">
        <v>44</v>
      </c>
      <c r="C96" s="1">
        <v>600</v>
      </c>
      <c r="D96" s="1">
        <v>126</v>
      </c>
      <c r="E96" s="1">
        <v>343</v>
      </c>
      <c r="F96" s="1">
        <v>337</v>
      </c>
      <c r="G96" s="6"/>
      <c r="H96" s="1">
        <f>IFERROR(VLOOKUP(A96,[1]TDSheet!$A:$B,2,0),0)</f>
        <v>0</v>
      </c>
      <c r="I96" s="1">
        <f t="shared" si="16"/>
        <v>337</v>
      </c>
      <c r="J96" s="11">
        <v>0.3</v>
      </c>
      <c r="K96" s="1">
        <v>40</v>
      </c>
      <c r="L96" s="1" t="s">
        <v>38</v>
      </c>
      <c r="M96" s="1">
        <v>342</v>
      </c>
      <c r="N96" s="1">
        <f t="shared" si="17"/>
        <v>1</v>
      </c>
      <c r="O96" s="1">
        <f t="shared" si="18"/>
        <v>343</v>
      </c>
      <c r="P96" s="1"/>
      <c r="Q96" s="1"/>
      <c r="R96" s="1">
        <f>O96/5</f>
        <v>68.599999999999994</v>
      </c>
      <c r="S96" s="5">
        <f>10*R96-I96</f>
        <v>349</v>
      </c>
      <c r="T96" s="5"/>
      <c r="U96" s="1"/>
      <c r="V96" s="1">
        <f t="shared" si="19"/>
        <v>10</v>
      </c>
      <c r="W96" s="1">
        <f t="shared" si="20"/>
        <v>4.9125364431486886</v>
      </c>
      <c r="X96" s="1">
        <v>44.6</v>
      </c>
      <c r="Y96" s="1">
        <v>56.2</v>
      </c>
      <c r="Z96" s="1">
        <v>74.8</v>
      </c>
      <c r="AA96" s="1">
        <v>54.6</v>
      </c>
      <c r="AB96" s="1">
        <v>3</v>
      </c>
      <c r="AC96" s="1">
        <v>3</v>
      </c>
      <c r="AD96" s="1">
        <v>0</v>
      </c>
      <c r="AE96" s="1">
        <v>0</v>
      </c>
      <c r="AF96" s="1">
        <v>0</v>
      </c>
      <c r="AG96" s="25" t="s">
        <v>140</v>
      </c>
      <c r="AH96" s="1">
        <f>J96*S96</f>
        <v>104.7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 t="s">
        <v>141</v>
      </c>
      <c r="B97" s="1" t="s">
        <v>37</v>
      </c>
      <c r="C97" s="1">
        <v>40.406999999999996</v>
      </c>
      <c r="D97" s="1">
        <v>25.544</v>
      </c>
      <c r="E97" s="1">
        <v>18.826000000000001</v>
      </c>
      <c r="F97" s="1">
        <v>42.161000000000001</v>
      </c>
      <c r="G97" s="6"/>
      <c r="H97" s="1">
        <f>IFERROR(VLOOKUP(A97,[1]TDSheet!$A:$B,2,0),0)</f>
        <v>0</v>
      </c>
      <c r="I97" s="1">
        <f t="shared" si="16"/>
        <v>42.161000000000001</v>
      </c>
      <c r="J97" s="11">
        <v>1</v>
      </c>
      <c r="K97" s="1">
        <v>45</v>
      </c>
      <c r="L97" s="1" t="s">
        <v>38</v>
      </c>
      <c r="M97" s="1">
        <v>19.2</v>
      </c>
      <c r="N97" s="1">
        <f t="shared" si="17"/>
        <v>-0.37399999999999878</v>
      </c>
      <c r="O97" s="1">
        <f t="shared" si="18"/>
        <v>18.826000000000001</v>
      </c>
      <c r="P97" s="1"/>
      <c r="Q97" s="1"/>
      <c r="R97" s="1">
        <f>O97/5</f>
        <v>3.7652000000000001</v>
      </c>
      <c r="S97" s="5">
        <v>5</v>
      </c>
      <c r="T97" s="5"/>
      <c r="U97" s="1"/>
      <c r="V97" s="1">
        <f t="shared" si="19"/>
        <v>12.52549665356422</v>
      </c>
      <c r="W97" s="1">
        <f t="shared" si="20"/>
        <v>11.197545947094444</v>
      </c>
      <c r="X97" s="1">
        <v>6.3109999999999999</v>
      </c>
      <c r="Y97" s="1">
        <v>7.1230000000000002</v>
      </c>
      <c r="Z97" s="1">
        <v>7.2324000000000002</v>
      </c>
      <c r="AA97" s="1">
        <v>7.452</v>
      </c>
      <c r="AB97" s="1">
        <v>8.0573999999999995</v>
      </c>
      <c r="AC97" s="1">
        <v>9.4214000000000002</v>
      </c>
      <c r="AD97" s="1">
        <v>10.249599999999999</v>
      </c>
      <c r="AE97" s="1">
        <v>9.1579999999999995</v>
      </c>
      <c r="AF97" s="1">
        <v>10.3874</v>
      </c>
      <c r="AG97" s="1"/>
      <c r="AH97" s="1">
        <f>J97*S97</f>
        <v>5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 t="s">
        <v>142</v>
      </c>
      <c r="B98" s="1" t="s">
        <v>44</v>
      </c>
      <c r="C98" s="1">
        <v>36</v>
      </c>
      <c r="D98" s="1">
        <v>126</v>
      </c>
      <c r="E98" s="1">
        <v>78</v>
      </c>
      <c r="F98" s="1">
        <v>72</v>
      </c>
      <c r="G98" s="6"/>
      <c r="H98" s="1">
        <f>IFERROR(VLOOKUP(A98,[1]TDSheet!$A:$B,2,0),0)</f>
        <v>0</v>
      </c>
      <c r="I98" s="1">
        <f t="shared" si="16"/>
        <v>72</v>
      </c>
      <c r="J98" s="11">
        <v>0.33</v>
      </c>
      <c r="K98" s="1">
        <v>40</v>
      </c>
      <c r="L98" s="1" t="s">
        <v>38</v>
      </c>
      <c r="M98" s="1">
        <v>80</v>
      </c>
      <c r="N98" s="1">
        <f t="shared" si="17"/>
        <v>-2</v>
      </c>
      <c r="O98" s="1">
        <f t="shared" si="18"/>
        <v>78</v>
      </c>
      <c r="P98" s="1"/>
      <c r="Q98" s="1"/>
      <c r="R98" s="1">
        <f>O98/5</f>
        <v>15.6</v>
      </c>
      <c r="S98" s="5">
        <f>10*R98-I98</f>
        <v>84</v>
      </c>
      <c r="T98" s="5"/>
      <c r="U98" s="1"/>
      <c r="V98" s="1">
        <f t="shared" si="19"/>
        <v>10</v>
      </c>
      <c r="W98" s="1">
        <f t="shared" si="20"/>
        <v>4.6153846153846159</v>
      </c>
      <c r="X98" s="1">
        <v>4.5999999999999996</v>
      </c>
      <c r="Y98" s="1">
        <v>9.4</v>
      </c>
      <c r="Z98" s="1">
        <v>15.8</v>
      </c>
      <c r="AA98" s="1">
        <v>8.8000000000000007</v>
      </c>
      <c r="AB98" s="1">
        <v>2.2000000000000002</v>
      </c>
      <c r="AC98" s="1">
        <v>2.4</v>
      </c>
      <c r="AD98" s="1">
        <v>9.4</v>
      </c>
      <c r="AE98" s="1">
        <v>9.4</v>
      </c>
      <c r="AF98" s="1">
        <v>2.4</v>
      </c>
      <c r="AG98" s="1" t="s">
        <v>137</v>
      </c>
      <c r="AH98" s="1">
        <f>J98*S98</f>
        <v>27.720000000000002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 t="s">
        <v>143</v>
      </c>
      <c r="B99" s="1" t="s">
        <v>44</v>
      </c>
      <c r="C99" s="1">
        <v>68</v>
      </c>
      <c r="D99" s="1"/>
      <c r="E99" s="1">
        <v>16</v>
      </c>
      <c r="F99" s="1">
        <v>47</v>
      </c>
      <c r="G99" s="6"/>
      <c r="H99" s="1">
        <f>IFERROR(VLOOKUP(A99,[1]TDSheet!$A:$B,2,0),0)</f>
        <v>0</v>
      </c>
      <c r="I99" s="1">
        <f t="shared" si="16"/>
        <v>47</v>
      </c>
      <c r="J99" s="11">
        <v>0.33</v>
      </c>
      <c r="K99" s="1">
        <v>50</v>
      </c>
      <c r="L99" s="1" t="s">
        <v>38</v>
      </c>
      <c r="M99" s="1">
        <v>16</v>
      </c>
      <c r="N99" s="1">
        <f t="shared" si="17"/>
        <v>0</v>
      </c>
      <c r="O99" s="1">
        <f t="shared" si="18"/>
        <v>16</v>
      </c>
      <c r="P99" s="1"/>
      <c r="Q99" s="1"/>
      <c r="R99" s="1">
        <f>O99/5</f>
        <v>3.2</v>
      </c>
      <c r="S99" s="5"/>
      <c r="T99" s="5"/>
      <c r="U99" s="1"/>
      <c r="V99" s="1">
        <f t="shared" si="19"/>
        <v>14.6875</v>
      </c>
      <c r="W99" s="1">
        <f t="shared" si="20"/>
        <v>14.6875</v>
      </c>
      <c r="X99" s="1">
        <v>5</v>
      </c>
      <c r="Y99" s="1">
        <v>6.6</v>
      </c>
      <c r="Z99" s="1">
        <v>4.8</v>
      </c>
      <c r="AA99" s="1">
        <v>2.4</v>
      </c>
      <c r="AB99" s="1">
        <v>0</v>
      </c>
      <c r="AC99" s="1">
        <v>1.2</v>
      </c>
      <c r="AD99" s="1">
        <v>9.6</v>
      </c>
      <c r="AE99" s="1">
        <v>11.2</v>
      </c>
      <c r="AF99" s="1">
        <v>3.6</v>
      </c>
      <c r="AG99" s="27" t="s">
        <v>145</v>
      </c>
      <c r="AH99" s="1">
        <f>J99*S99</f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</sheetData>
  <autoFilter ref="A3:AH99" xr:uid="{A9EAE346-C8A7-4B99-A063-592BCD645A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2024-12-26T10:11:41Z</dcterms:created>
  <dcterms:modified xsi:type="dcterms:W3CDTF">2024-12-26T10:59:21Z</dcterms:modified>
</cp:coreProperties>
</file>