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348A69D-B220-4BD1-8036-29AC8547CB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69" i="1" s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Z387" i="1"/>
  <c r="BP384" i="1"/>
  <c r="BN384" i="1"/>
  <c r="Z384" i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AA675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H9" i="1"/>
  <c r="B675" i="1"/>
  <c r="X666" i="1"/>
  <c r="X668" i="1" s="1"/>
  <c r="X667" i="1"/>
  <c r="X669" i="1"/>
  <c r="Y24" i="1"/>
  <c r="Z27" i="1"/>
  <c r="Z34" i="1" s="1"/>
  <c r="BN27" i="1"/>
  <c r="Y666" i="1" s="1"/>
  <c r="Z32" i="1"/>
  <c r="BN32" i="1"/>
  <c r="C675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7" i="1" s="1"/>
  <c r="D675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Z271" i="1" s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Z311" i="1" s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BP378" i="1"/>
  <c r="BN378" i="1"/>
  <c r="Z378" i="1"/>
  <c r="Y388" i="1"/>
  <c r="Y387" i="1"/>
  <c r="Y394" i="1"/>
  <c r="BP390" i="1"/>
  <c r="BN390" i="1"/>
  <c r="Z390" i="1"/>
  <c r="Z394" i="1" s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10" i="1"/>
  <c r="Y611" i="1"/>
  <c r="BP603" i="1"/>
  <c r="BN603" i="1"/>
  <c r="Z603" i="1"/>
  <c r="AE675" i="1"/>
  <c r="BP605" i="1"/>
  <c r="BN605" i="1"/>
  <c r="Z60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Y668" i="1" l="1"/>
  <c r="Z501" i="1"/>
  <c r="Z289" i="1"/>
  <c r="Z587" i="1"/>
  <c r="Z453" i="1"/>
  <c r="Z645" i="1"/>
  <c r="Z627" i="1"/>
  <c r="Z610" i="1"/>
  <c r="Z538" i="1"/>
  <c r="Z524" i="1"/>
  <c r="Z427" i="1"/>
  <c r="Z380" i="1"/>
  <c r="Z246" i="1"/>
  <c r="Z118" i="1"/>
  <c r="Z109" i="1"/>
  <c r="Z87" i="1"/>
  <c r="Z670" i="1" s="1"/>
  <c r="Y665" i="1"/>
  <c r="Z581" i="1"/>
  <c r="Z563" i="1"/>
  <c r="Z411" i="1"/>
  <c r="Z364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<sst xmlns="http://schemas.openxmlformats.org/spreadsheetml/2006/main" count="3147" uniqueCount="1086">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</sst>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0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173</v>
      </c>
      <c r="Y47" s="778">
        <f t="shared" ref="Y47:Y52" si="6">IFERROR(IF(X47="",0,CEILING((X47/$H47),1)*$H47),"")</f>
        <v>183.60000000000002</v>
      </c>
      <c r="Z47" s="36">
        <f>IFERROR(IF(Y47=0,"",ROUNDUP(Y47/H47,0)*0.02175),"")</f>
        <v>0.36974999999999997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180.68888888888887</v>
      </c>
      <c r="BN47" s="64">
        <f t="shared" ref="BN47:BN52" si="8">IFERROR(Y47*I47/H47,"0")</f>
        <v>191.76000000000002</v>
      </c>
      <c r="BO47" s="64">
        <f t="shared" ref="BO47:BO52" si="9">IFERROR(1/J47*(X47/H47),"0")</f>
        <v>0.28604497354497355</v>
      </c>
      <c r="BP47" s="64">
        <f t="shared" ref="BP47:BP52" si="10">IFERROR(1/J47*(Y47/H47),"0")</f>
        <v>0.30357142857142855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16.018518518518519</v>
      </c>
      <c r="Y53" s="779">
        <f>IFERROR(Y47/H47,"0")+IFERROR(Y48/H48,"0")+IFERROR(Y49/H49,"0")+IFERROR(Y50/H50,"0")+IFERROR(Y51/H51,"0")+IFERROR(Y52/H52,"0")</f>
        <v>17</v>
      </c>
      <c r="Z53" s="779">
        <f>IFERROR(IF(Z47="",0,Z47),"0")+IFERROR(IF(Z48="",0,Z48),"0")+IFERROR(IF(Z49="",0,Z49),"0")+IFERROR(IF(Z50="",0,Z50),"0")+IFERROR(IF(Z51="",0,Z51),"0")+IFERROR(IF(Z52="",0,Z52),"0")</f>
        <v>0.36974999999999997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173</v>
      </c>
      <c r="Y54" s="779">
        <f>IFERROR(SUM(Y47:Y52),"0")</f>
        <v>183.60000000000002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122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127.4222222222222</v>
      </c>
      <c r="BN74" s="64">
        <f>IFERROR(Y74*I74/H74,"0")</f>
        <v>135.36000000000001</v>
      </c>
      <c r="BO74" s="64">
        <f>IFERROR(1/J74*(X74/H74),"0")</f>
        <v>0.20171957671957669</v>
      </c>
      <c r="BP74" s="64">
        <f>IFERROR(1/J74*(Y74/H74),"0")</f>
        <v>0.2142857142857143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11.296296296296296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122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233</v>
      </c>
      <c r="Y106" s="778">
        <f>IFERROR(IF(X106="",0,CEILING((X106/$H106),1)*$H106),"")</f>
        <v>237.60000000000002</v>
      </c>
      <c r="Z106" s="36">
        <f>IFERROR(IF(Y106=0,"",ROUNDUP(Y106/H106,0)*0.02175),"")</f>
        <v>0.47849999999999998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243.35555555555553</v>
      </c>
      <c r="BN106" s="64">
        <f>IFERROR(Y106*I106/H106,"0")</f>
        <v>248.16</v>
      </c>
      <c r="BO106" s="64">
        <f>IFERROR(1/J106*(X106/H106),"0")</f>
        <v>0.38525132275132268</v>
      </c>
      <c r="BP106" s="64">
        <f>IFERROR(1/J106*(Y106/H106),"0")</f>
        <v>0.39285714285714285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21.574074074074073</v>
      </c>
      <c r="Y109" s="779">
        <f>IFERROR(Y106/H106,"0")+IFERROR(Y107/H107,"0")+IFERROR(Y108/H108,"0")</f>
        <v>22</v>
      </c>
      <c r="Z109" s="779">
        <f>IFERROR(IF(Z106="",0,Z106),"0")+IFERROR(IF(Z107="",0,Z107),"0")+IFERROR(IF(Z108="",0,Z108),"0")</f>
        <v>0.47849999999999998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233</v>
      </c>
      <c r="Y110" s="779">
        <f>IFERROR(SUM(Y106:Y108),"0")</f>
        <v>237.60000000000002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147</v>
      </c>
      <c r="Y112" s="778">
        <f t="shared" ref="Y112:Y117" si="26">IFERROR(IF(X112="",0,CEILING((X112/$H112),1)*$H112),"")</f>
        <v>151.20000000000002</v>
      </c>
      <c r="Z112" s="36">
        <f>IFERROR(IF(Y112=0,"",ROUNDUP(Y112/H112,0)*0.02175),"")</f>
        <v>0.39149999999999996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156.87</v>
      </c>
      <c r="BN112" s="64">
        <f t="shared" ref="BN112:BN117" si="28">IFERROR(Y112*I112/H112,"0")</f>
        <v>161.35200000000003</v>
      </c>
      <c r="BO112" s="64">
        <f t="shared" ref="BO112:BO117" si="29">IFERROR(1/J112*(X112/H112),"0")</f>
        <v>0.3125</v>
      </c>
      <c r="BP112" s="64">
        <f t="shared" ref="BP112:BP117" si="30">IFERROR(1/J112*(Y112/H112),"0")</f>
        <v>0.3214285714285714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126</v>
      </c>
      <c r="Y114" s="778">
        <f t="shared" si="26"/>
        <v>126.9</v>
      </c>
      <c r="Z114" s="36">
        <f>IFERROR(IF(Y114=0,"",ROUNDUP(Y114/H114,0)*0.00651),"")</f>
        <v>0.30597000000000002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137.76</v>
      </c>
      <c r="BN114" s="64">
        <f t="shared" si="28"/>
        <v>138.744</v>
      </c>
      <c r="BO114" s="64">
        <f t="shared" si="29"/>
        <v>0.25641025641025644</v>
      </c>
      <c r="BP114" s="64">
        <f t="shared" si="30"/>
        <v>0.25824175824175827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10</v>
      </c>
      <c r="Y116" s="778">
        <f t="shared" si="26"/>
        <v>10.8</v>
      </c>
      <c r="Z116" s="36">
        <f>IFERROR(IF(Y116=0,"",ROUNDUP(Y116/H116,0)*0.00902),"")</f>
        <v>3.6080000000000001E-2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11.066666666666666</v>
      </c>
      <c r="BN116" s="64">
        <f t="shared" si="28"/>
        <v>11.952</v>
      </c>
      <c r="BO116" s="64">
        <f t="shared" si="29"/>
        <v>2.8058361391694722E-2</v>
      </c>
      <c r="BP116" s="64">
        <f t="shared" si="30"/>
        <v>3.0303030303030304E-2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67.870370370370367</v>
      </c>
      <c r="Y118" s="779">
        <f>IFERROR(Y112/H112,"0")+IFERROR(Y113/H113,"0")+IFERROR(Y114/H114,"0")+IFERROR(Y115/H115,"0")+IFERROR(Y116/H116,"0")+IFERROR(Y117/H117,"0")</f>
        <v>69</v>
      </c>
      <c r="Z118" s="779">
        <f>IFERROR(IF(Z112="",0,Z112),"0")+IFERROR(IF(Z113="",0,Z113),"0")+IFERROR(IF(Z114="",0,Z114),"0")+IFERROR(IF(Z115="",0,Z115),"0")+IFERROR(IF(Z116="",0,Z116),"0")+IFERROR(IF(Z117="",0,Z117),"0")</f>
        <v>0.73355000000000004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283</v>
      </c>
      <c r="Y119" s="779">
        <f>IFERROR(SUM(Y112:Y117),"0")</f>
        <v>288.90000000000003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208</v>
      </c>
      <c r="Y122" s="778">
        <f>IFERROR(IF(X122="",0,CEILING((X122/$H122),1)*$H122),"")</f>
        <v>212.79999999999998</v>
      </c>
      <c r="Z122" s="36">
        <f>IFERROR(IF(Y122=0,"",ROUNDUP(Y122/H122,0)*0.02175),"")</f>
        <v>0.41324999999999995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216.91428571428574</v>
      </c>
      <c r="BN122" s="64">
        <f>IFERROR(Y122*I122/H122,"0")</f>
        <v>221.92000000000002</v>
      </c>
      <c r="BO122" s="64">
        <f>IFERROR(1/J122*(X122/H122),"0")</f>
        <v>0.33163265306122452</v>
      </c>
      <c r="BP122" s="64">
        <f>IFERROR(1/J122*(Y122/H122),"0")</f>
        <v>0.33928571428571425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18.571428571428573</v>
      </c>
      <c r="Y127" s="779">
        <f>IFERROR(Y122/H122,"0")+IFERROR(Y123/H123,"0")+IFERROR(Y124/H124,"0")+IFERROR(Y125/H125,"0")+IFERROR(Y126/H126,"0")</f>
        <v>19</v>
      </c>
      <c r="Z127" s="779">
        <f>IFERROR(IF(Z122="",0,Z122),"0")+IFERROR(IF(Z123="",0,Z123),"0")+IFERROR(IF(Z124="",0,Z124),"0")+IFERROR(IF(Z125="",0,Z125),"0")+IFERROR(IF(Z126="",0,Z126),"0")</f>
        <v>0.41324999999999995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208</v>
      </c>
      <c r="Y128" s="779">
        <f>IFERROR(SUM(Y122:Y126),"0")</f>
        <v>212.79999999999998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65</v>
      </c>
      <c r="Y130" s="778">
        <f>IFERROR(IF(X130="",0,CEILING((X130/$H130),1)*$H130),"")</f>
        <v>75.600000000000009</v>
      </c>
      <c r="Z130" s="36">
        <f>IFERROR(IF(Y130=0,"",ROUNDUP(Y130/H130,0)*0.02175),"")</f>
        <v>0.15225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67.888888888888872</v>
      </c>
      <c r="BN130" s="64">
        <f>IFERROR(Y130*I130/H130,"0")</f>
        <v>78.959999999999994</v>
      </c>
      <c r="BO130" s="64">
        <f>IFERROR(1/J130*(X130/H130),"0")</f>
        <v>0.10747354497354496</v>
      </c>
      <c r="BP130" s="64">
        <f>IFERROR(1/J130*(Y130/H130),"0")</f>
        <v>0.125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12</v>
      </c>
      <c r="Y133" s="77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12.9</v>
      </c>
      <c r="BN133" s="64">
        <f>IFERROR(Y133*I133/H133,"0")</f>
        <v>12.9</v>
      </c>
      <c r="BO133" s="64">
        <f>IFERROR(1/J133*(X133/H133),"0")</f>
        <v>2.7472527472527476E-2</v>
      </c>
      <c r="BP133" s="64">
        <f>IFERROR(1/J133*(Y133/H133),"0")</f>
        <v>2.7472527472527476E-2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11.018518518518519</v>
      </c>
      <c r="Y134" s="779">
        <f>IFERROR(Y130/H130,"0")+IFERROR(Y131/H131,"0")+IFERROR(Y132/H132,"0")+IFERROR(Y133/H133,"0")</f>
        <v>12</v>
      </c>
      <c r="Z134" s="779">
        <f>IFERROR(IF(Z130="",0,Z130),"0")+IFERROR(IF(Z131="",0,Z131),"0")+IFERROR(IF(Z132="",0,Z132),"0")+IFERROR(IF(Z133="",0,Z133),"0")</f>
        <v>0.18479999999999999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77</v>
      </c>
      <c r="Y135" s="779">
        <f>IFERROR(SUM(Y130:Y133),"0")</f>
        <v>87.600000000000009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226</v>
      </c>
      <c r="Y138" s="778">
        <f t="shared" si="31"/>
        <v>226.8</v>
      </c>
      <c r="Z138" s="36">
        <f>IFERROR(IF(Y138=0,"",ROUNDUP(Y138/H138,0)*0.02175),"")</f>
        <v>0.58724999999999994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241.01285714285714</v>
      </c>
      <c r="BN138" s="64">
        <f t="shared" si="33"/>
        <v>241.86600000000001</v>
      </c>
      <c r="BO138" s="64">
        <f t="shared" si="34"/>
        <v>0.48044217687074831</v>
      </c>
      <c r="BP138" s="64">
        <f t="shared" si="35"/>
        <v>0.4821428571428571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112</v>
      </c>
      <c r="Y141" s="778">
        <f t="shared" si="31"/>
        <v>113.4</v>
      </c>
      <c r="Z141" s="36">
        <f>IFERROR(IF(Y141=0,"",ROUNDUP(Y141/H141,0)*0.00651),"")</f>
        <v>0.27342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122.45333333333333</v>
      </c>
      <c r="BN141" s="64">
        <f t="shared" si="33"/>
        <v>123.98399999999999</v>
      </c>
      <c r="BO141" s="64">
        <f t="shared" si="34"/>
        <v>0.22792022792022792</v>
      </c>
      <c r="BP141" s="64">
        <f t="shared" si="35"/>
        <v>0.23076923076923078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68.386243386243393</v>
      </c>
      <c r="Y144" s="779">
        <f>IFERROR(Y137/H137,"0")+IFERROR(Y138/H138,"0")+IFERROR(Y139/H139,"0")+IFERROR(Y140/H140,"0")+IFERROR(Y141/H141,"0")+IFERROR(Y142/H142,"0")+IFERROR(Y143/H143,"0")</f>
        <v>69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0.86066999999999994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338</v>
      </c>
      <c r="Y145" s="779">
        <f>IFERROR(SUM(Y137:Y143),"0")</f>
        <v>340.20000000000005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28</v>
      </c>
      <c r="Y189" s="778">
        <f>IFERROR(IF(X189="",0,CEILING((X189/$H189),1)*$H189),"")</f>
        <v>29.7</v>
      </c>
      <c r="Z189" s="36">
        <f>IFERROR(IF(Y189=0,"",ROUNDUP(Y189/H189,0)*0.00502),"")</f>
        <v>7.5300000000000006E-2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29.414141414141415</v>
      </c>
      <c r="BN189" s="64">
        <f>IFERROR(Y189*I189/H189,"0")</f>
        <v>31.200000000000003</v>
      </c>
      <c r="BO189" s="64">
        <f>IFERROR(1/J189*(X189/H189),"0")</f>
        <v>6.0433393766727107E-2</v>
      </c>
      <c r="BP189" s="64">
        <f>IFERROR(1/J189*(Y189/H189),"0")</f>
        <v>6.4102564102564111E-2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14.141414141414142</v>
      </c>
      <c r="Y190" s="779">
        <f>IFERROR(Y189/H189,"0")</f>
        <v>15</v>
      </c>
      <c r="Z190" s="779">
        <f>IFERROR(IF(Z189="",0,Z189),"0")</f>
        <v>7.5300000000000006E-2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28</v>
      </c>
      <c r="Y191" s="779">
        <f>IFERROR(SUM(Y189:Y189),"0")</f>
        <v>29.7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338</v>
      </c>
      <c r="Y193" s="778">
        <f t="shared" ref="Y193:Y200" si="36">IFERROR(IF(X193="",0,CEILING((X193/$H193),1)*$H193),"")</f>
        <v>340.2</v>
      </c>
      <c r="Z193" s="36">
        <f>IFERROR(IF(Y193=0,"",ROUNDUP(Y193/H193,0)*0.00902),"")</f>
        <v>0.73062000000000005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359.7285714285714</v>
      </c>
      <c r="BN193" s="64">
        <f t="shared" ref="BN193:BN200" si="38">IFERROR(Y193*I193/H193,"0")</f>
        <v>362.07</v>
      </c>
      <c r="BO193" s="64">
        <f t="shared" ref="BO193:BO200" si="39">IFERROR(1/J193*(X193/H193),"0")</f>
        <v>0.60966810966810958</v>
      </c>
      <c r="BP193" s="64">
        <f t="shared" ref="BP193:BP200" si="40">IFERROR(1/J193*(Y193/H193),"0")</f>
        <v>0.61363636363636365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328</v>
      </c>
      <c r="Y195" s="778">
        <f t="shared" si="36"/>
        <v>331.8</v>
      </c>
      <c r="Z195" s="36">
        <f>IFERROR(IF(Y195=0,"",ROUNDUP(Y195/H195,0)*0.00902),"")</f>
        <v>0.71257999999999999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344.4</v>
      </c>
      <c r="BN195" s="64">
        <f t="shared" si="38"/>
        <v>348.39</v>
      </c>
      <c r="BO195" s="64">
        <f t="shared" si="39"/>
        <v>0.59163059163059162</v>
      </c>
      <c r="BP195" s="64">
        <f t="shared" si="40"/>
        <v>0.59848484848484851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9</v>
      </c>
      <c r="Y196" s="778">
        <f t="shared" si="36"/>
        <v>10.5</v>
      </c>
      <c r="Z196" s="36">
        <f>IFERROR(IF(Y196=0,"",ROUNDUP(Y196/H196,0)*0.00502),"")</f>
        <v>2.5100000000000001E-2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9.5571428571428569</v>
      </c>
      <c r="BN196" s="64">
        <f t="shared" si="38"/>
        <v>11.149999999999999</v>
      </c>
      <c r="BO196" s="64">
        <f t="shared" si="39"/>
        <v>1.8315018315018316E-2</v>
      </c>
      <c r="BP196" s="64">
        <f t="shared" si="40"/>
        <v>2.1367521367521368E-2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35</v>
      </c>
      <c r="Y198" s="77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179.52380952380949</v>
      </c>
      <c r="Y201" s="779">
        <f>IFERROR(Y193/H193,"0")+IFERROR(Y194/H194,"0")+IFERROR(Y195/H195,"0")+IFERROR(Y196/H196,"0")+IFERROR(Y197/H197,"0")+IFERROR(Y198/H198,"0")+IFERROR(Y199/H199,"0")+IFERROR(Y200/H200,"0")</f>
        <v>182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1.5536399999999999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710</v>
      </c>
      <c r="Y202" s="779">
        <f>IFERROR(SUM(Y193:Y200),"0")</f>
        <v>718.2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272</v>
      </c>
      <c r="Y216" s="778">
        <f t="shared" si="41"/>
        <v>275.40000000000003</v>
      </c>
      <c r="Z216" s="36">
        <f>IFERROR(IF(Y216=0,"",ROUNDUP(Y216/H216,0)*0.00902),"")</f>
        <v>0.46001999999999998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282.57777777777778</v>
      </c>
      <c r="BN216" s="64">
        <f t="shared" si="43"/>
        <v>286.11000000000007</v>
      </c>
      <c r="BO216" s="64">
        <f t="shared" si="44"/>
        <v>0.38159371492704824</v>
      </c>
      <c r="BP216" s="64">
        <f t="shared" si="45"/>
        <v>0.38636363636363635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394</v>
      </c>
      <c r="Y218" s="778">
        <f t="shared" si="41"/>
        <v>394.20000000000005</v>
      </c>
      <c r="Z218" s="36">
        <f>IFERROR(IF(Y218=0,"",ROUNDUP(Y218/H218,0)*0.00902),"")</f>
        <v>0.65846000000000005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409.32222222222219</v>
      </c>
      <c r="BN218" s="64">
        <f t="shared" si="43"/>
        <v>409.53000000000003</v>
      </c>
      <c r="BO218" s="64">
        <f t="shared" si="44"/>
        <v>0.55274971941638606</v>
      </c>
      <c r="BP218" s="64">
        <f t="shared" si="45"/>
        <v>0.55303030303030309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123.33333333333333</v>
      </c>
      <c r="Y223" s="779">
        <f>IFERROR(Y215/H215,"0")+IFERROR(Y216/H216,"0")+IFERROR(Y217/H217,"0")+IFERROR(Y218/H218,"0")+IFERROR(Y219/H219,"0")+IFERROR(Y220/H220,"0")+IFERROR(Y221/H221,"0")+IFERROR(Y222/H222,"0")</f>
        <v>124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1.1184799999999999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666</v>
      </c>
      <c r="Y224" s="779">
        <f>IFERROR(SUM(Y215:Y222),"0")</f>
        <v>669.60000000000014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212</v>
      </c>
      <c r="Y230" s="778">
        <f t="shared" si="46"/>
        <v>213.6</v>
      </c>
      <c r="Z230" s="36">
        <f t="shared" ref="Z230:Z236" si="51">IFERROR(IF(Y230=0,"",ROUNDUP(Y230/H230,0)*0.00651),"")</f>
        <v>0.57938999999999996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235.85</v>
      </c>
      <c r="BN230" s="64">
        <f t="shared" si="48"/>
        <v>237.63000000000002</v>
      </c>
      <c r="BO230" s="64">
        <f t="shared" si="49"/>
        <v>0.48534798534798546</v>
      </c>
      <c r="BP230" s="64">
        <f t="shared" si="50"/>
        <v>0.48901098901098905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180</v>
      </c>
      <c r="Y232" s="77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203</v>
      </c>
      <c r="Y233" s="778">
        <f t="shared" si="46"/>
        <v>204</v>
      </c>
      <c r="Z233" s="36">
        <f t="shared" si="51"/>
        <v>0.55335000000000001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224.315</v>
      </c>
      <c r="BN233" s="64">
        <f t="shared" si="48"/>
        <v>225.42000000000002</v>
      </c>
      <c r="BO233" s="64">
        <f t="shared" si="49"/>
        <v>0.46474358974358981</v>
      </c>
      <c r="BP233" s="64">
        <f t="shared" si="50"/>
        <v>0.46703296703296709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187</v>
      </c>
      <c r="Y235" s="778">
        <f t="shared" si="46"/>
        <v>187.2</v>
      </c>
      <c r="Z235" s="36">
        <f t="shared" si="51"/>
        <v>0.50778000000000001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206.63500000000002</v>
      </c>
      <c r="BN235" s="64">
        <f t="shared" si="48"/>
        <v>206.85600000000002</v>
      </c>
      <c r="BO235" s="64">
        <f t="shared" si="49"/>
        <v>0.42811355311355315</v>
      </c>
      <c r="BP235" s="64">
        <f t="shared" si="50"/>
        <v>0.4285714285714286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127</v>
      </c>
      <c r="Y236" s="778">
        <f t="shared" si="46"/>
        <v>127.19999999999999</v>
      </c>
      <c r="Z236" s="36">
        <f t="shared" si="51"/>
        <v>0.34503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140.6525</v>
      </c>
      <c r="BN236" s="64">
        <f t="shared" si="48"/>
        <v>140.874</v>
      </c>
      <c r="BO236" s="64">
        <f t="shared" si="49"/>
        <v>0.29075091575091577</v>
      </c>
      <c r="BP236" s="64">
        <f t="shared" si="50"/>
        <v>0.29120879120879123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378.75000000000006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2.4737999999999998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909</v>
      </c>
      <c r="Y238" s="779">
        <f>IFERROR(SUM(Y226:Y236),"0")</f>
        <v>912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33</v>
      </c>
      <c r="Y244" s="778">
        <f t="shared" si="52"/>
        <v>33.6</v>
      </c>
      <c r="Z244" s="36">
        <f>IFERROR(IF(Y244=0,"",ROUNDUP(Y244/H244,0)*0.00651),"")</f>
        <v>9.1139999999999999E-2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36.465000000000003</v>
      </c>
      <c r="BN244" s="64">
        <f t="shared" si="54"/>
        <v>37.128000000000007</v>
      </c>
      <c r="BO244" s="64">
        <f t="shared" si="55"/>
        <v>7.5549450549450559E-2</v>
      </c>
      <c r="BP244" s="64">
        <f t="shared" si="56"/>
        <v>7.6923076923076941E-2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22</v>
      </c>
      <c r="Y245" s="77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24.310000000000002</v>
      </c>
      <c r="BN245" s="64">
        <f t="shared" si="54"/>
        <v>26.520000000000003</v>
      </c>
      <c r="BO245" s="64">
        <f t="shared" si="55"/>
        <v>5.0366300366300375E-2</v>
      </c>
      <c r="BP245" s="64">
        <f t="shared" si="56"/>
        <v>5.4945054945054951E-2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22.916666666666668</v>
      </c>
      <c r="Y246" s="779">
        <f>IFERROR(Y240/H240,"0")+IFERROR(Y241/H241,"0")+IFERROR(Y242/H242,"0")+IFERROR(Y243/H243,"0")+IFERROR(Y244/H244,"0")+IFERROR(Y245/H245,"0")</f>
        <v>24</v>
      </c>
      <c r="Z246" s="77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55</v>
      </c>
      <c r="Y247" s="779">
        <f>IFERROR(SUM(Y240:Y245),"0")</f>
        <v>57.6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61</v>
      </c>
      <c r="Y308" s="778">
        <f t="shared" si="72"/>
        <v>62.4</v>
      </c>
      <c r="Z308" s="36">
        <f>IFERROR(IF(Y308=0,"",ROUNDUP(Y308/H308,0)*0.00651),"")</f>
        <v>0.16925999999999999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67.405000000000015</v>
      </c>
      <c r="BN308" s="64">
        <f t="shared" si="74"/>
        <v>68.952000000000012</v>
      </c>
      <c r="BO308" s="64">
        <f t="shared" si="75"/>
        <v>0.13965201465201468</v>
      </c>
      <c r="BP308" s="64">
        <f t="shared" si="76"/>
        <v>0.14285714285714288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25.416666666666668</v>
      </c>
      <c r="Y311" s="779">
        <f>IFERROR(Y305/H305,"0")+IFERROR(Y306/H306,"0")+IFERROR(Y307/H307,"0")+IFERROR(Y308/H308,"0")+IFERROR(Y309/H309,"0")+IFERROR(Y310/H310,"0")</f>
        <v>26</v>
      </c>
      <c r="Z311" s="779">
        <f>IFERROR(IF(Z305="",0,Z305),"0")+IFERROR(IF(Z306="",0,Z306),"0")+IFERROR(IF(Z307="",0,Z307),"0")+IFERROR(IF(Z308="",0,Z308),"0")+IFERROR(IF(Z309="",0,Z309),"0")+IFERROR(IF(Z310="",0,Z310),"0")</f>
        <v>0.16925999999999999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61</v>
      </c>
      <c r="Y312" s="779">
        <f>IFERROR(SUM(Y305:Y310),"0")</f>
        <v>62.4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49</v>
      </c>
      <c r="Y356" s="77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51.177777777777763</v>
      </c>
      <c r="BN356" s="64">
        <f t="shared" ref="BN356:BN363" si="79">IFERROR(Y356*I356/H356,"0")</f>
        <v>56.4</v>
      </c>
      <c r="BO356" s="64">
        <f t="shared" ref="BO356:BO363" si="80">IFERROR(1/J356*(X356/H356),"0")</f>
        <v>8.1018518518518504E-2</v>
      </c>
      <c r="BP356" s="64">
        <f t="shared" ref="BP356:BP363" si="81">IFERROR(1/J356*(Y356/H356),"0")</f>
        <v>8.9285714285714274E-2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12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12.533333333333331</v>
      </c>
      <c r="BN358" s="64">
        <f t="shared" si="79"/>
        <v>22.56</v>
      </c>
      <c r="BO358" s="64">
        <f t="shared" si="80"/>
        <v>1.9841269841269837E-2</v>
      </c>
      <c r="BP358" s="64">
        <f t="shared" si="81"/>
        <v>3.5714285714285712E-2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5.648148148148147</v>
      </c>
      <c r="Y364" s="779">
        <f>IFERROR(Y356/H356,"0")+IFERROR(Y357/H357,"0")+IFERROR(Y358/H358,"0")+IFERROR(Y359/H359,"0")+IFERROR(Y360/H360,"0")+IFERROR(Y361/H361,"0")+IFERROR(Y362/H362,"0")+IFERROR(Y363/H363,"0")</f>
        <v>7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0.15225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61</v>
      </c>
      <c r="Y365" s="779">
        <f>IFERROR(SUM(Y356:Y363),"0")</f>
        <v>75.599999999999994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177</v>
      </c>
      <c r="Y384" s="778">
        <f>IFERROR(IF(X384="",0,CEILING((X384/$H384),1)*$H384),"")</f>
        <v>179.4</v>
      </c>
      <c r="Z384" s="36">
        <f>IFERROR(IF(Y384=0,"",ROUNDUP(Y384/H384,0)*0.02175),"")</f>
        <v>0.50024999999999997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189.79846153846157</v>
      </c>
      <c r="BN384" s="64">
        <f>IFERROR(Y384*I384/H384,"0")</f>
        <v>192.37200000000004</v>
      </c>
      <c r="BO384" s="64">
        <f>IFERROR(1/J384*(X384/H384),"0")</f>
        <v>0.40521978021978022</v>
      </c>
      <c r="BP384" s="64">
        <f>IFERROR(1/J384*(Y384/H384),"0")</f>
        <v>0.4107142857142857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98</v>
      </c>
      <c r="Y385" s="778">
        <f>IFERROR(IF(X385="",0,CEILING((X385/$H385),1)*$H385),"")</f>
        <v>100.80000000000001</v>
      </c>
      <c r="Z385" s="36">
        <f>IFERROR(IF(Y385=0,"",ROUNDUP(Y385/H385,0)*0.02175),"")</f>
        <v>0.26100000000000001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104.58000000000001</v>
      </c>
      <c r="BN385" s="64">
        <f>IFERROR(Y385*I385/H385,"0")</f>
        <v>107.56800000000001</v>
      </c>
      <c r="BO385" s="64">
        <f>IFERROR(1/J385*(X385/H385),"0")</f>
        <v>0.20833333333333331</v>
      </c>
      <c r="BP385" s="64">
        <f>IFERROR(1/J385*(Y385/H385),"0")</f>
        <v>0.21428571428571427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34.358974358974358</v>
      </c>
      <c r="Y387" s="779">
        <f>IFERROR(Y383/H383,"0")+IFERROR(Y384/H384,"0")+IFERROR(Y385/H385,"0")+IFERROR(Y386/H386,"0")</f>
        <v>35</v>
      </c>
      <c r="Z387" s="779">
        <f>IFERROR(IF(Z383="",0,Z383),"0")+IFERROR(IF(Z384="",0,Z384),"0")+IFERROR(IF(Z385="",0,Z385),"0")+IFERROR(IF(Z386="",0,Z386),"0")</f>
        <v>0.76124999999999998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275</v>
      </c>
      <c r="Y388" s="779">
        <f>IFERROR(SUM(Y383:Y386),"0")</f>
        <v>280.20000000000005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7</v>
      </c>
      <c r="Y392" s="778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8.1117647058823543</v>
      </c>
      <c r="BN392" s="64">
        <f>IFERROR(Y392*I392/H392,"0")</f>
        <v>8.8650000000000002</v>
      </c>
      <c r="BO392" s="64">
        <f>IFERROR(1/J392*(X392/H392),"0")</f>
        <v>1.508295625942685E-2</v>
      </c>
      <c r="BP392" s="64">
        <f>IFERROR(1/J392*(Y392/H392),"0")</f>
        <v>1.6483516483516484E-2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13</v>
      </c>
      <c r="Y393" s="778">
        <f>IFERROR(IF(X393="",0,CEILING((X393/$H393),1)*$H393),"")</f>
        <v>15.299999999999999</v>
      </c>
      <c r="Z393" s="36">
        <f>IFERROR(IF(Y393=0,"",ROUNDUP(Y393/H393,0)*0.00651),"")</f>
        <v>3.9059999999999997E-2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14.68235294117647</v>
      </c>
      <c r="BN393" s="64">
        <f>IFERROR(Y393*I393/H393,"0")</f>
        <v>17.279999999999998</v>
      </c>
      <c r="BO393" s="64">
        <f>IFERROR(1/J393*(X393/H393),"0")</f>
        <v>2.8011204481792722E-2</v>
      </c>
      <c r="BP393" s="64">
        <f>IFERROR(1/J393*(Y393/H393),"0")</f>
        <v>3.2967032967032968E-2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7.8431372549019613</v>
      </c>
      <c r="Y394" s="779">
        <f>IFERROR(Y390/H390,"0")+IFERROR(Y391/H391,"0")+IFERROR(Y392/H392,"0")+IFERROR(Y393/H393,"0")</f>
        <v>9</v>
      </c>
      <c r="Z394" s="779">
        <f>IFERROR(IF(Z390="",0,Z390),"0")+IFERROR(IF(Z391="",0,Z391),"0")+IFERROR(IF(Z392="",0,Z392),"0")+IFERROR(IF(Z393="",0,Z393),"0")</f>
        <v>5.8589999999999996E-2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20</v>
      </c>
      <c r="Y395" s="779">
        <f>IFERROR(SUM(Y390:Y393),"0")</f>
        <v>22.95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12</v>
      </c>
      <c r="Y404" s="77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13.52</v>
      </c>
      <c r="BN404" s="64">
        <f>IFERROR(Y404*I404/H404,"0")</f>
        <v>14.196</v>
      </c>
      <c r="BO404" s="64">
        <f>IFERROR(1/J404*(X404/H404),"0")</f>
        <v>3.6630036630036632E-2</v>
      </c>
      <c r="BP404" s="64">
        <f>IFERROR(1/J404*(Y404/H404),"0")</f>
        <v>3.8461538461538464E-2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6.6666666666666661</v>
      </c>
      <c r="Y405" s="779">
        <f>IFERROR(Y404/H404,"0")</f>
        <v>7</v>
      </c>
      <c r="Z405" s="779">
        <f>IFERROR(IF(Z404="",0,Z404),"0")</f>
        <v>4.5569999999999999E-2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12</v>
      </c>
      <c r="Y406" s="779">
        <f>IFERROR(SUM(Y404:Y404),"0")</f>
        <v>12.6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1165</v>
      </c>
      <c r="Y417" s="778">
        <f t="shared" si="87"/>
        <v>1170</v>
      </c>
      <c r="Z417" s="36">
        <f>IFERROR(IF(Y417=0,"",ROUNDUP(Y417/H417,0)*0.02175),"")</f>
        <v>1.6964999999999999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1202.28</v>
      </c>
      <c r="BN417" s="64">
        <f t="shared" si="89"/>
        <v>1207.44</v>
      </c>
      <c r="BO417" s="64">
        <f t="shared" si="90"/>
        <v>1.6180555555555556</v>
      </c>
      <c r="BP417" s="64">
        <f t="shared" si="91"/>
        <v>1.625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1248</v>
      </c>
      <c r="Y419" s="778">
        <f t="shared" si="87"/>
        <v>1260</v>
      </c>
      <c r="Z419" s="36">
        <f>IFERROR(IF(Y419=0,"",ROUNDUP(Y419/H419,0)*0.02175),"")</f>
        <v>1.827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1287.9360000000001</v>
      </c>
      <c r="BN419" s="64">
        <f t="shared" si="89"/>
        <v>1300.32</v>
      </c>
      <c r="BO419" s="64">
        <f t="shared" si="90"/>
        <v>1.7333333333333334</v>
      </c>
      <c r="BP419" s="64">
        <f t="shared" si="91"/>
        <v>1.75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343</v>
      </c>
      <c r="Y421" s="778">
        <f t="shared" si="87"/>
        <v>345</v>
      </c>
      <c r="Z421" s="36">
        <f>IFERROR(IF(Y421=0,"",ROUNDUP(Y421/H421,0)*0.02175),"")</f>
        <v>0.50024999999999997</v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353.976</v>
      </c>
      <c r="BN421" s="64">
        <f t="shared" si="89"/>
        <v>356.04</v>
      </c>
      <c r="BO421" s="64">
        <f t="shared" si="90"/>
        <v>0.47638888888888886</v>
      </c>
      <c r="BP421" s="64">
        <f t="shared" si="91"/>
        <v>0.47916666666666663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543</v>
      </c>
      <c r="Y422" s="778">
        <f t="shared" si="87"/>
        <v>555</v>
      </c>
      <c r="Z422" s="36">
        <f>IFERROR(IF(Y422=0,"",ROUNDUP(Y422/H422,0)*0.02175),"")</f>
        <v>0.80474999999999997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560.37599999999998</v>
      </c>
      <c r="BN422" s="64">
        <f t="shared" si="89"/>
        <v>572.76</v>
      </c>
      <c r="BO422" s="64">
        <f t="shared" si="90"/>
        <v>0.75416666666666665</v>
      </c>
      <c r="BP422" s="64">
        <f t="shared" si="91"/>
        <v>0.77083333333333326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219.93333333333334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222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4.8285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3299</v>
      </c>
      <c r="Y428" s="779">
        <f>IFERROR(SUM(Y416:Y426),"0")</f>
        <v>3330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2006</v>
      </c>
      <c r="Y430" s="778">
        <f>IFERROR(IF(X430="",0,CEILING((X430/$H430),1)*$H430),"")</f>
        <v>2010</v>
      </c>
      <c r="Z430" s="36">
        <f>IFERROR(IF(Y430=0,"",ROUNDUP(Y430/H430,0)*0.02175),"")</f>
        <v>2.9144999999999999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2070.192</v>
      </c>
      <c r="BN430" s="64">
        <f>IFERROR(Y430*I430/H430,"0")</f>
        <v>2074.3200000000002</v>
      </c>
      <c r="BO430" s="64">
        <f>IFERROR(1/J430*(X430/H430),"0")</f>
        <v>2.7861111111111105</v>
      </c>
      <c r="BP430" s="64">
        <f>IFERROR(1/J430*(Y430/H430),"0")</f>
        <v>2.7916666666666665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133.73333333333332</v>
      </c>
      <c r="Y432" s="779">
        <f>IFERROR(Y430/H430,"0")+IFERROR(Y431/H431,"0")</f>
        <v>134</v>
      </c>
      <c r="Z432" s="779">
        <f>IFERROR(IF(Z430="",0,Z430),"0")+IFERROR(IF(Z431="",0,Z431),"0")</f>
        <v>2.9144999999999999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2006</v>
      </c>
      <c r="Y433" s="779">
        <f>IFERROR(SUM(Y430:Y431),"0")</f>
        <v>2010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131</v>
      </c>
      <c r="Y436" s="778">
        <f>IFERROR(IF(X436="",0,CEILING((X436/$H436),1)*$H436),"")</f>
        <v>135</v>
      </c>
      <c r="Z436" s="36">
        <f>IFERROR(IF(Y436=0,"",ROUNDUP(Y436/H436,0)*0.02175),"")</f>
        <v>0.32624999999999998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139.20933333333335</v>
      </c>
      <c r="BN436" s="64">
        <f>IFERROR(Y436*I436/H436,"0")</f>
        <v>143.46</v>
      </c>
      <c r="BO436" s="64">
        <f>IFERROR(1/J436*(X436/H436),"0")</f>
        <v>0.25992063492063489</v>
      </c>
      <c r="BP436" s="64">
        <f>IFERROR(1/J436*(Y436/H436),"0")</f>
        <v>0.26785714285714285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14.555555555555555</v>
      </c>
      <c r="Y437" s="779">
        <f>IFERROR(Y435/H435,"0")+IFERROR(Y436/H436,"0")</f>
        <v>15</v>
      </c>
      <c r="Z437" s="779">
        <f>IFERROR(IF(Z435="",0,Z435),"0")+IFERROR(IF(Z436="",0,Z436),"0")</f>
        <v>0.32624999999999998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131</v>
      </c>
      <c r="Y438" s="779">
        <f>IFERROR(SUM(Y435:Y436),"0")</f>
        <v>135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70</v>
      </c>
      <c r="Y440" s="778">
        <f>IFERROR(IF(X440="",0,CEILING((X440/$H440),1)*$H440),"")</f>
        <v>72</v>
      </c>
      <c r="Z440" s="36">
        <f>IFERROR(IF(Y440=0,"",ROUNDUP(Y440/H440,0)*0.02175),"")</f>
        <v>0.17399999999999999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74.38666666666667</v>
      </c>
      <c r="BN440" s="64">
        <f>IFERROR(Y440*I440/H440,"0")</f>
        <v>76.512</v>
      </c>
      <c r="BO440" s="64">
        <f>IFERROR(1/J440*(X440/H440),"0")</f>
        <v>0.13888888888888887</v>
      </c>
      <c r="BP440" s="64">
        <f>IFERROR(1/J440*(Y440/H440),"0")</f>
        <v>0.14285714285714285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7.7777777777777777</v>
      </c>
      <c r="Y441" s="779">
        <f>IFERROR(Y440/H440,"0")</f>
        <v>8</v>
      </c>
      <c r="Z441" s="779">
        <f>IFERROR(IF(Z440="",0,Z440),"0")</f>
        <v>0.17399999999999999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70</v>
      </c>
      <c r="Y442" s="779">
        <f>IFERROR(SUM(Y440:Y440),"0")</f>
        <v>72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468</v>
      </c>
      <c r="Y461" s="778">
        <f>IFERROR(IF(X461="",0,CEILING((X461/$H461),1)*$H461),"")</f>
        <v>468</v>
      </c>
      <c r="Z461" s="36">
        <f>IFERROR(IF(Y461=0,"",ROUNDUP(Y461/H461,0)*0.02175),"")</f>
        <v>1.131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497.32800000000003</v>
      </c>
      <c r="BN461" s="64">
        <f>IFERROR(Y461*I461/H461,"0")</f>
        <v>497.32800000000003</v>
      </c>
      <c r="BO461" s="64">
        <f>IFERROR(1/J461*(X461/H461),"0")</f>
        <v>0.92857142857142849</v>
      </c>
      <c r="BP461" s="64">
        <f>IFERROR(1/J461*(Y461/H461),"0")</f>
        <v>0.92857142857142849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52</v>
      </c>
      <c r="Y466" s="779">
        <f>IFERROR(Y461/H461,"0")+IFERROR(Y462/H462,"0")+IFERROR(Y463/H463,"0")+IFERROR(Y464/H464,"0")+IFERROR(Y465/H465,"0")</f>
        <v>52</v>
      </c>
      <c r="Z466" s="779">
        <f>IFERROR(IF(Z461="",0,Z461),"0")+IFERROR(IF(Z462="",0,Z462),"0")+IFERROR(IF(Z463="",0,Z463),"0")+IFERROR(IF(Z464="",0,Z464),"0")+IFERROR(IF(Z465="",0,Z465),"0")</f>
        <v>1.131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468</v>
      </c>
      <c r="Y467" s="779">
        <f>IFERROR(SUM(Y461:Y465),"0")</f>
        <v>468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178</v>
      </c>
      <c r="Y479" s="778">
        <f t="shared" ref="Y479:Y500" si="98">IFERROR(IF(X479="",0,CEILING((X479/$H479),1)*$H479),"")</f>
        <v>178.20000000000002</v>
      </c>
      <c r="Z479" s="36">
        <f>IFERROR(IF(Y479=0,"",ROUNDUP(Y479/H479,0)*0.00902),"")</f>
        <v>0.29766000000000004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184.92222222222222</v>
      </c>
      <c r="BN479" s="64">
        <f t="shared" ref="BN479:BN500" si="100">IFERROR(Y479*I479/H479,"0")</f>
        <v>185.13</v>
      </c>
      <c r="BO479" s="64">
        <f t="shared" ref="BO479:BO500" si="101">IFERROR(1/J479*(X479/H479),"0")</f>
        <v>0.24971941638608305</v>
      </c>
      <c r="BP479" s="64">
        <f t="shared" ref="BP479:BP500" si="102">IFERROR(1/J479*(Y479/H479),"0")</f>
        <v>0.25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7</v>
      </c>
      <c r="Y491" s="778">
        <f t="shared" si="98"/>
        <v>8.4</v>
      </c>
      <c r="Z491" s="36">
        <f t="shared" si="103"/>
        <v>2.0080000000000001E-2</v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7.4333333333333327</v>
      </c>
      <c r="BN491" s="64">
        <f t="shared" si="100"/>
        <v>8.92</v>
      </c>
      <c r="BO491" s="64">
        <f t="shared" si="101"/>
        <v>1.4245014245014245E-2</v>
      </c>
      <c r="BP491" s="64">
        <f t="shared" si="102"/>
        <v>1.7094017094017096E-2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13</v>
      </c>
      <c r="Y496" s="778">
        <f t="shared" si="98"/>
        <v>14.700000000000001</v>
      </c>
      <c r="Z496" s="36">
        <f t="shared" si="103"/>
        <v>3.5140000000000005E-2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13.804761904761904</v>
      </c>
      <c r="BN496" s="64">
        <f t="shared" si="100"/>
        <v>15.61</v>
      </c>
      <c r="BO496" s="64">
        <f t="shared" si="101"/>
        <v>2.6455026455026454E-2</v>
      </c>
      <c r="BP496" s="64">
        <f t="shared" si="102"/>
        <v>2.9914529914529919E-2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42.486772486772487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44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0.35288000000000003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198</v>
      </c>
      <c r="Y502" s="779">
        <f>IFERROR(SUM(Y479:Y500),"0")</f>
        <v>201.3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1</v>
      </c>
      <c r="Y509" s="778">
        <f>IFERROR(IF(X509="",0,CEILING((X509/$H509),1)*$H509),"")</f>
        <v>1.2</v>
      </c>
      <c r="Z509" s="36">
        <f>IFERROR(IF(Y509=0,"",ROUNDUP(Y509/H509,0)*0.00627),"")</f>
        <v>6.2700000000000004E-3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1.5</v>
      </c>
      <c r="BN509" s="64">
        <f>IFERROR(Y509*I509/H509,"0")</f>
        <v>1.8000000000000003</v>
      </c>
      <c r="BO509" s="64">
        <f>IFERROR(1/J509*(X509/H509),"0")</f>
        <v>4.1666666666666666E-3</v>
      </c>
      <c r="BP509" s="64">
        <f>IFERROR(1/J509*(Y509/H509),"0")</f>
        <v>5.0000000000000001E-3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0.83333333333333337</v>
      </c>
      <c r="Y511" s="779">
        <f>IFERROR(Y509/H509,"0")+IFERROR(Y510/H510,"0")</f>
        <v>1</v>
      </c>
      <c r="Z511" s="779">
        <f>IFERROR(IF(Z509="",0,Z509),"0")+IFERROR(IF(Z510="",0,Z510),"0")</f>
        <v>6.2700000000000004E-3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1</v>
      </c>
      <c r="Y512" s="779">
        <f>IFERROR(SUM(Y509:Y510),"0")</f>
        <v>1.2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402</v>
      </c>
      <c r="Y519" s="778">
        <f>IFERROR(IF(X519="",0,CEILING((X519/$H519),1)*$H519),"")</f>
        <v>405</v>
      </c>
      <c r="Z519" s="36">
        <f>IFERROR(IF(Y519=0,"",ROUNDUP(Y519/H519,0)*0.00902),"")</f>
        <v>0.67649999999999999</v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417.63333333333333</v>
      </c>
      <c r="BN519" s="64">
        <f>IFERROR(Y519*I519/H519,"0")</f>
        <v>420.75</v>
      </c>
      <c r="BO519" s="64">
        <f>IFERROR(1/J519*(X519/H519),"0")</f>
        <v>0.56397306397306401</v>
      </c>
      <c r="BP519" s="64">
        <f>IFERROR(1/J519*(Y519/H519),"0")</f>
        <v>0.56818181818181823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74.444444444444443</v>
      </c>
      <c r="Y524" s="779">
        <f>IFERROR(Y519/H519,"0")+IFERROR(Y520/H520,"0")+IFERROR(Y521/H521,"0")+IFERROR(Y522/H522,"0")+IFERROR(Y523/H523,"0")</f>
        <v>75</v>
      </c>
      <c r="Z524" s="779">
        <f>IFERROR(IF(Z519="",0,Z519),"0")+IFERROR(IF(Z520="",0,Z520),"0")+IFERROR(IF(Z521="",0,Z521),"0")+IFERROR(IF(Z522="",0,Z522),"0")+IFERROR(IF(Z523="",0,Z523),"0")</f>
        <v>0.67649999999999999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402</v>
      </c>
      <c r="Y525" s="779">
        <f>IFERROR(SUM(Y519:Y523),"0")</f>
        <v>405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58</v>
      </c>
      <c r="Y548" s="778">
        <f t="shared" ref="Y548:Y562" si="109">IFERROR(IF(X548="",0,CEILING((X548/$H548),1)*$H548),"")</f>
        <v>58.080000000000005</v>
      </c>
      <c r="Z548" s="36">
        <f t="shared" ref="Z548:Z553" si="110">IFERROR(IF(Y548=0,"",ROUNDUP(Y548/H548,0)*0.01196),"")</f>
        <v>0.13156000000000001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61.954545454545453</v>
      </c>
      <c r="BN548" s="64">
        <f t="shared" ref="BN548:BN562" si="112">IFERROR(Y548*I548/H548,"0")</f>
        <v>62.040000000000006</v>
      </c>
      <c r="BO548" s="64">
        <f t="shared" ref="BO548:BO562" si="113">IFERROR(1/J548*(X548/H548),"0")</f>
        <v>0.10562354312354312</v>
      </c>
      <c r="BP548" s="64">
        <f t="shared" ref="BP548:BP562" si="114">IFERROR(1/J548*(Y548/H548),"0")</f>
        <v>0.10576923076923078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387</v>
      </c>
      <c r="Y551" s="778">
        <f t="shared" si="109"/>
        <v>390.72</v>
      </c>
      <c r="Z551" s="36">
        <f t="shared" si="110"/>
        <v>0.88504000000000005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413.38636363636357</v>
      </c>
      <c r="BN551" s="64">
        <f t="shared" si="112"/>
        <v>417.36</v>
      </c>
      <c r="BO551" s="64">
        <f t="shared" si="113"/>
        <v>0.70476398601398604</v>
      </c>
      <c r="BP551" s="64">
        <f t="shared" si="114"/>
        <v>0.71153846153846156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150</v>
      </c>
      <c r="Y553" s="778">
        <f t="shared" si="109"/>
        <v>153.12</v>
      </c>
      <c r="Z553" s="36">
        <f t="shared" si="110"/>
        <v>0.34683999999999998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160.22727272727272</v>
      </c>
      <c r="BN553" s="64">
        <f t="shared" si="112"/>
        <v>163.56</v>
      </c>
      <c r="BO553" s="64">
        <f t="shared" si="113"/>
        <v>0.27316433566433568</v>
      </c>
      <c r="BP553" s="64">
        <f t="shared" si="114"/>
        <v>0.27884615384615385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112.68939393939394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114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1.36344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595</v>
      </c>
      <c r="Y564" s="779">
        <f>IFERROR(SUM(Y548:Y562),"0")</f>
        <v>601.92000000000007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300</v>
      </c>
      <c r="Y566" s="778">
        <f>IFERROR(IF(X566="",0,CEILING((X566/$H566),1)*$H566),"")</f>
        <v>300.96000000000004</v>
      </c>
      <c r="Z566" s="36">
        <f>IFERROR(IF(Y566=0,"",ROUNDUP(Y566/H566,0)*0.01196),"")</f>
        <v>0.68171999999999999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320.45454545454544</v>
      </c>
      <c r="BN566" s="64">
        <f>IFERROR(Y566*I566/H566,"0")</f>
        <v>321.48</v>
      </c>
      <c r="BO566" s="64">
        <f>IFERROR(1/J566*(X566/H566),"0")</f>
        <v>0.54632867132867136</v>
      </c>
      <c r="BP566" s="64">
        <f>IFERROR(1/J566*(Y566/H566),"0")</f>
        <v>0.54807692307692313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56.818181818181813</v>
      </c>
      <c r="Y569" s="779">
        <f>IFERROR(Y566/H566,"0")+IFERROR(Y567/H567,"0")+IFERROR(Y568/H568,"0")</f>
        <v>57.000000000000007</v>
      </c>
      <c r="Z569" s="779">
        <f>IFERROR(IF(Z566="",0,Z566),"0")+IFERROR(IF(Z567="",0,Z567),"0")+IFERROR(IF(Z568="",0,Z568),"0")</f>
        <v>0.68171999999999999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300</v>
      </c>
      <c r="Y570" s="779">
        <f>IFERROR(SUM(Y566:Y568),"0")</f>
        <v>300.96000000000004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32</v>
      </c>
      <c r="Y572" s="778">
        <f t="shared" ref="Y572:Y580" si="115">IFERROR(IF(X572="",0,CEILING((X572/$H572),1)*$H572),"")</f>
        <v>36.96</v>
      </c>
      <c r="Z572" s="36">
        <f>IFERROR(IF(Y572=0,"",ROUNDUP(Y572/H572,0)*0.01196),"")</f>
        <v>8.3720000000000003E-2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34.18181818181818</v>
      </c>
      <c r="BN572" s="64">
        <f t="shared" ref="BN572:BN580" si="117">IFERROR(Y572*I572/H572,"0")</f>
        <v>39.479999999999997</v>
      </c>
      <c r="BO572" s="64">
        <f t="shared" ref="BO572:BO580" si="118">IFERROR(1/J572*(X572/H572),"0")</f>
        <v>5.8275058275058279E-2</v>
      </c>
      <c r="BP572" s="64">
        <f t="shared" ref="BP572:BP580" si="119">IFERROR(1/J572*(Y572/H572),"0")</f>
        <v>6.7307692307692318E-2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156</v>
      </c>
      <c r="Y573" s="778">
        <f t="shared" si="115"/>
        <v>158.4</v>
      </c>
      <c r="Z573" s="36">
        <f>IFERROR(IF(Y573=0,"",ROUNDUP(Y573/H573,0)*0.01196),"")</f>
        <v>0.35880000000000001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166.63636363636363</v>
      </c>
      <c r="BN573" s="64">
        <f t="shared" si="117"/>
        <v>169.2</v>
      </c>
      <c r="BO573" s="64">
        <f t="shared" si="118"/>
        <v>0.28409090909090906</v>
      </c>
      <c r="BP573" s="64">
        <f t="shared" si="119"/>
        <v>0.28846153846153849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35.606060606060602</v>
      </c>
      <c r="Y581" s="779">
        <f>IFERROR(Y572/H572,"0")+IFERROR(Y573/H573,"0")+IFERROR(Y574/H574,"0")+IFERROR(Y575/H575,"0")+IFERROR(Y576/H576,"0")+IFERROR(Y577/H577,"0")+IFERROR(Y578/H578,"0")+IFERROR(Y579/H579,"0")+IFERROR(Y580/H580,"0")</f>
        <v>37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0.44252000000000002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188</v>
      </c>
      <c r="Y582" s="779">
        <f>IFERROR(SUM(Y572:Y580),"0")</f>
        <v>195.36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77</v>
      </c>
      <c r="Y630" s="778">
        <f t="shared" ref="Y630:Y637" si="130">IFERROR(IF(X630="",0,CEILING((X630/$H630),1)*$H630),"")</f>
        <v>78</v>
      </c>
      <c r="Z630" s="36">
        <f>IFERROR(IF(Y630=0,"",ROUNDUP(Y630/H630,0)*0.02175),"")</f>
        <v>0.21749999999999997</v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82.567692307692312</v>
      </c>
      <c r="BN630" s="64">
        <f t="shared" ref="BN630:BN637" si="132">IFERROR(Y630*I630/H630,"0")</f>
        <v>83.640000000000015</v>
      </c>
      <c r="BO630" s="64">
        <f t="shared" ref="BO630:BO637" si="133">IFERROR(1/J630*(X630/H630),"0")</f>
        <v>0.17628205128205129</v>
      </c>
      <c r="BP630" s="64">
        <f t="shared" ref="BP630:BP637" si="134">IFERROR(1/J630*(Y630/H630),"0")</f>
        <v>0.17857142857142855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9.8717948717948723</v>
      </c>
      <c r="Y638" s="779">
        <f>IFERROR(Y630/H630,"0")+IFERROR(Y631/H631,"0")+IFERROR(Y632/H632,"0")+IFERROR(Y633/H633,"0")+IFERROR(Y634/H634,"0")+IFERROR(Y635/H635,"0")+IFERROR(Y636/H636,"0")+IFERROR(Y637/H637,"0")</f>
        <v>10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0.21749999999999997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77</v>
      </c>
      <c r="Y639" s="779">
        <f>IFERROR(SUM(Y630:Y637),"0")</f>
        <v>78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11966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12119.890000000003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12569.321663268105</v>
      </c>
      <c r="Y666" s="779">
        <f>IFERROR(SUM(BN22:BN662),"0")</f>
        <v>12731.479000000001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20</v>
      </c>
      <c r="Y667" s="38">
        <f>ROUNDUP(SUM(BP22:BP662),0)</f>
        <v>21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13069.321663268105</v>
      </c>
      <c r="Y668" s="779">
        <f>GrossWeightTotalR+PalletQtyTotalR*25</f>
        <v>13256.479000000001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1774.0842479960124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1798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22.980980000000002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183.60000000000002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129.60000000000002</v>
      </c>
      <c r="E675" s="46">
        <f>IFERROR(Y106*1,"0")+IFERROR(Y107*1,"0")+IFERROR(Y108*1,"0")+IFERROR(Y112*1,"0")+IFERROR(Y113*1,"0")+IFERROR(Y114*1,"0")+IFERROR(Y115*1,"0")+IFERROR(Y116*1,"0")+IFERROR(Y117*1,"0")</f>
        <v>526.5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640.6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747.90000000000009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1639.2000000000003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62.4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378.75</v>
      </c>
      <c r="V675" s="46">
        <f>IFERROR(Y404*1,"0")+IFERROR(Y408*1,"0")+IFERROR(Y409*1,"0")+IFERROR(Y410*1,"0")</f>
        <v>12.6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5547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468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202.5</v>
      </c>
      <c r="Z675" s="46">
        <f>IFERROR(Y515*1,"0")+IFERROR(Y519*1,"0")+IFERROR(Y520*1,"0")+IFERROR(Y521*1,"0")+IFERROR(Y522*1,"0")+IFERROR(Y523*1,"0")+IFERROR(Y527*1,"0")</f>
        <v>405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1098.2400000000002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78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