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36287D3-60D8-4B79-A774-63DFD2D800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J67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5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75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75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4" i="1" s="1"/>
  <c r="BN27" i="1"/>
  <c r="Y666" i="1" s="1"/>
  <c r="BP27" i="1"/>
  <c r="Z32" i="1"/>
  <c r="BN32" i="1"/>
  <c r="C675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5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75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5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75" i="1"/>
  <c r="Y271" i="1"/>
  <c r="Z263" i="1"/>
  <c r="Z271" i="1" s="1"/>
  <c r="BN263" i="1"/>
  <c r="Z265" i="1"/>
  <c r="BN265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81" i="1"/>
  <c r="BP374" i="1"/>
  <c r="BN374" i="1"/>
  <c r="Z374" i="1"/>
  <c r="BP378" i="1"/>
  <c r="BN378" i="1"/>
  <c r="Z378" i="1"/>
  <c r="Y388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W675" i="1"/>
  <c r="Y428" i="1"/>
  <c r="BP416" i="1"/>
  <c r="BN416" i="1"/>
  <c r="Z416" i="1"/>
  <c r="BP522" i="1"/>
  <c r="BN522" i="1"/>
  <c r="Z522" i="1"/>
  <c r="F9" i="1"/>
  <c r="J9" i="1"/>
  <c r="Y110" i="1"/>
  <c r="Y128" i="1"/>
  <c r="Y191" i="1"/>
  <c r="Y258" i="1"/>
  <c r="Y669" i="1" s="1"/>
  <c r="BP268" i="1"/>
  <c r="Y667" i="1" s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5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Z387" i="1" s="1"/>
  <c r="BP391" i="1"/>
  <c r="BN391" i="1"/>
  <c r="Z391" i="1"/>
  <c r="BP399" i="1"/>
  <c r="BN399" i="1"/>
  <c r="Z399" i="1"/>
  <c r="Y401" i="1"/>
  <c r="V675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Y511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AA675" i="1"/>
  <c r="Y295" i="1"/>
  <c r="P675" i="1"/>
  <c r="Y302" i="1"/>
  <c r="Q675" i="1"/>
  <c r="Y311" i="1"/>
  <c r="T675" i="1"/>
  <c r="Y344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Z524" i="1" s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F675" i="1"/>
  <c r="Y652" i="1"/>
  <c r="Y668" i="1" l="1"/>
  <c r="Z501" i="1"/>
  <c r="Z581" i="1"/>
  <c r="Z563" i="1"/>
  <c r="Z453" i="1"/>
  <c r="Z289" i="1"/>
  <c r="X668" i="1"/>
  <c r="Z627" i="1"/>
  <c r="Z538" i="1"/>
  <c r="Z610" i="1"/>
  <c r="Z587" i="1"/>
  <c r="Z364" i="1"/>
  <c r="Z427" i="1"/>
  <c r="Z400" i="1"/>
  <c r="Z394" i="1"/>
  <c r="Z380" i="1"/>
  <c r="Z201" i="1"/>
  <c r="Z134" i="1"/>
  <c r="Z127" i="1"/>
  <c r="Z118" i="1"/>
  <c r="Z109" i="1"/>
  <c r="Z102" i="1"/>
  <c r="Z670" i="1" s="1"/>
  <c r="Y665" i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<sst xmlns="http://schemas.openxmlformats.org/spreadsheetml/2006/main" count="3147" uniqueCount="1086">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</sst>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45661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Суббота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1">
        <v>4680115880214</v>
      </c>
      <c r="E116" s="782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81">
        <v>4680115880214</v>
      </c>
      <c r="E117" s="782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1" t="s">
        <v>239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0</v>
      </c>
      <c r="Y119" s="779">
        <f>IFERROR(SUM(Y112:Y117),"0")</f>
        <v>0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0</v>
      </c>
      <c r="Y145" s="779">
        <f>IFERROR(SUM(Y137:Y143),"0")</f>
        <v>0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1000</v>
      </c>
      <c r="Y417" s="77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500</v>
      </c>
      <c r="Y419" s="77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101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2.1967499999999998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1500</v>
      </c>
      <c r="Y428" s="779">
        <f>IFERROR(SUM(Y416:Y426),"0")</f>
        <v>1515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1500</v>
      </c>
      <c r="Y430" s="778">
        <f>IFERROR(IF(X430="",0,CEILING((X430/$H430),1)*$H430),"")</f>
        <v>1500</v>
      </c>
      <c r="Z430" s="36">
        <f>IFERROR(IF(Y430=0,"",ROUNDUP(Y430/H430,0)*0.02175),"")</f>
        <v>2.1749999999999998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1548</v>
      </c>
      <c r="BN430" s="64">
        <f>IFERROR(Y430*I430/H430,"0")</f>
        <v>1548</v>
      </c>
      <c r="BO430" s="64">
        <f>IFERROR(1/J430*(X430/H430),"0")</f>
        <v>2.083333333333333</v>
      </c>
      <c r="BP430" s="64">
        <f>IFERROR(1/J430*(Y430/H430),"0")</f>
        <v>2.083333333333333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100</v>
      </c>
      <c r="Y432" s="779">
        <f>IFERROR(Y430/H430,"0")+IFERROR(Y431/H431,"0")</f>
        <v>100</v>
      </c>
      <c r="Z432" s="779">
        <f>IFERROR(IF(Z430="",0,Z430),"0")+IFERROR(IF(Z431="",0,Z431),"0")</f>
        <v>2.1749999999999998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1500</v>
      </c>
      <c r="Y433" s="779">
        <f>IFERROR(SUM(Y430:Y431),"0")</f>
        <v>1500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2360</v>
      </c>
      <c r="Y461" s="778">
        <f>IFERROR(IF(X461="",0,CEILING((X461/$H461),1)*$H461),"")</f>
        <v>2367</v>
      </c>
      <c r="Z461" s="36">
        <f>IFERROR(IF(Y461=0,"",ROUNDUP(Y461/H461,0)*0.02175),"")</f>
        <v>5.7202499999999992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2507.8933333333334</v>
      </c>
      <c r="BN461" s="64">
        <f>IFERROR(Y461*I461/H461,"0")</f>
        <v>2515.3320000000003</v>
      </c>
      <c r="BO461" s="64">
        <f>IFERROR(1/J461*(X461/H461),"0")</f>
        <v>4.6825396825396828</v>
      </c>
      <c r="BP461" s="64">
        <f>IFERROR(1/J461*(Y461/H461),"0")</f>
        <v>4.6964285714285712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262.22222222222223</v>
      </c>
      <c r="Y466" s="779">
        <f>IFERROR(Y461/H461,"0")+IFERROR(Y462/H462,"0")+IFERROR(Y463/H463,"0")+IFERROR(Y464/H464,"0")+IFERROR(Y465/H465,"0")</f>
        <v>263</v>
      </c>
      <c r="Z466" s="779">
        <f>IFERROR(IF(Z461="",0,Z461),"0")+IFERROR(IF(Z462="",0,Z462),"0")+IFERROR(IF(Z463="",0,Z463),"0")+IFERROR(IF(Z464="",0,Z464),"0")+IFERROR(IF(Z465="",0,Z465),"0")</f>
        <v>5.7202499999999992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2360</v>
      </c>
      <c r="Y467" s="779">
        <f>IFERROR(SUM(Y461:Y465),"0")</f>
        <v>2367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1500</v>
      </c>
      <c r="Y551" s="778">
        <f t="shared" si="109"/>
        <v>1504.8000000000002</v>
      </c>
      <c r="Z551" s="36">
        <f t="shared" si="110"/>
        <v>3.4085999999999999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1602.2727272727273</v>
      </c>
      <c r="BN551" s="64">
        <f t="shared" si="112"/>
        <v>1607.3999999999999</v>
      </c>
      <c r="BO551" s="64">
        <f t="shared" si="113"/>
        <v>2.7316433566433567</v>
      </c>
      <c r="BP551" s="64">
        <f t="shared" si="114"/>
        <v>2.7403846153846154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500</v>
      </c>
      <c r="Y553" s="778">
        <f t="shared" si="109"/>
        <v>501.6</v>
      </c>
      <c r="Z553" s="36">
        <f t="shared" si="110"/>
        <v>1.1362000000000001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534.09090909090912</v>
      </c>
      <c r="BN553" s="64">
        <f t="shared" si="112"/>
        <v>535.79999999999995</v>
      </c>
      <c r="BO553" s="64">
        <f t="shared" si="113"/>
        <v>0.91054778554778548</v>
      </c>
      <c r="BP553" s="64">
        <f t="shared" si="114"/>
        <v>0.91346153846153855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378.78787878787875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380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4.5448000000000004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2000</v>
      </c>
      <c r="Y564" s="779">
        <f>IFERROR(SUM(Y548:Y562),"0")</f>
        <v>2006.4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7360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7388.4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7740.2569696969695</v>
      </c>
      <c r="Y666" s="779">
        <f>IFERROR(SUM(BN22:BN662),"0")</f>
        <v>7770.0119999999997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13</v>
      </c>
      <c r="Y667" s="38">
        <f>ROUNDUP(SUM(BP22:BP662),0)</f>
        <v>13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8065.2569696969695</v>
      </c>
      <c r="Y668" s="779">
        <f>GrossWeightTotalR+PalletQtyTotalR*25</f>
        <v>8095.0119999999997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841.01010101010093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844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14.636799999999999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46">
        <f>IFERROR(Y106*1,"0")+IFERROR(Y107*1,"0")+IFERROR(Y108*1,"0")+IFERROR(Y112*1,"0")+IFERROR(Y113*1,"0")+IFERROR(Y114*1,"0")+IFERROR(Y115*1,"0")+IFERROR(Y116*1,"0")+IFERROR(Y117*1,"0")</f>
        <v>0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3015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2367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2006.4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2024-12-27T10:19:49Z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