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12,24\23,12,24 ПОКОМ КИ Сочи\"/>
    </mc:Choice>
  </mc:AlternateContent>
  <xr:revisionPtr revIDLastSave="0" documentId="13_ncr:1_{55A78A1C-E8A2-46E2-B29F-D176DBF5C1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1" i="1"/>
  <c r="Q15" i="1"/>
  <c r="Q16" i="1"/>
  <c r="Q17" i="1"/>
  <c r="Q19" i="1"/>
  <c r="Q21" i="1"/>
  <c r="AD21" i="1" s="1"/>
  <c r="Q22" i="1"/>
  <c r="Q23" i="1"/>
  <c r="AD23" i="1" s="1"/>
  <c r="Q24" i="1"/>
  <c r="Q25" i="1"/>
  <c r="AD25" i="1" s="1"/>
  <c r="Q26" i="1"/>
  <c r="Q27" i="1"/>
  <c r="AD27" i="1" s="1"/>
  <c r="Q29" i="1"/>
  <c r="Q31" i="1"/>
  <c r="AD31" i="1" s="1"/>
  <c r="Q33" i="1"/>
  <c r="Q34" i="1"/>
  <c r="AD34" i="1" s="1"/>
  <c r="Q40" i="1"/>
  <c r="Q41" i="1"/>
  <c r="AD41" i="1" s="1"/>
  <c r="Q44" i="1"/>
  <c r="Q45" i="1"/>
  <c r="AD45" i="1" s="1"/>
  <c r="Q46" i="1"/>
  <c r="Q49" i="1"/>
  <c r="AD49" i="1" s="1"/>
  <c r="Q53" i="1"/>
  <c r="Q57" i="1"/>
  <c r="AD57" i="1" s="1"/>
  <c r="Q60" i="1"/>
  <c r="Q61" i="1"/>
  <c r="AD61" i="1" s="1"/>
  <c r="Q62" i="1"/>
  <c r="Q65" i="1"/>
  <c r="AD65" i="1" s="1"/>
  <c r="Q66" i="1"/>
  <c r="Q69" i="1"/>
  <c r="AD69" i="1" s="1"/>
  <c r="Q70" i="1"/>
  <c r="Q71" i="1"/>
  <c r="AD71" i="1" s="1"/>
  <c r="Q72" i="1"/>
  <c r="Q73" i="1"/>
  <c r="AD73" i="1" s="1"/>
  <c r="Q74" i="1"/>
  <c r="Q75" i="1"/>
  <c r="AD75" i="1" s="1"/>
  <c r="Q76" i="1"/>
  <c r="Q77" i="1"/>
  <c r="AD77" i="1" s="1"/>
  <c r="Q79" i="1"/>
  <c r="Q80" i="1"/>
  <c r="AD80" i="1" s="1"/>
  <c r="Q81" i="1"/>
  <c r="Q82" i="1"/>
  <c r="AD82" i="1" s="1"/>
  <c r="Q83" i="1"/>
  <c r="Q85" i="1"/>
  <c r="AD85" i="1" s="1"/>
  <c r="Q86" i="1"/>
  <c r="Q88" i="1"/>
  <c r="Q89" i="1"/>
  <c r="Q90" i="1"/>
  <c r="Q92" i="1"/>
  <c r="Q93" i="1"/>
  <c r="Q94" i="1"/>
  <c r="Q6" i="1"/>
  <c r="AD8" i="1"/>
  <c r="AD9" i="1"/>
  <c r="AD11" i="1"/>
  <c r="AD15" i="1"/>
  <c r="AD16" i="1"/>
  <c r="AD17" i="1"/>
  <c r="AD19" i="1"/>
  <c r="AD20" i="1"/>
  <c r="AD22" i="1"/>
  <c r="AD24" i="1"/>
  <c r="AD26" i="1"/>
  <c r="AD29" i="1"/>
  <c r="AD33" i="1"/>
  <c r="AD40" i="1"/>
  <c r="AD44" i="1"/>
  <c r="AD46" i="1"/>
  <c r="AD53" i="1"/>
  <c r="AD60" i="1"/>
  <c r="AD62" i="1"/>
  <c r="AD66" i="1"/>
  <c r="AD70" i="1"/>
  <c r="AD72" i="1"/>
  <c r="AD74" i="1"/>
  <c r="AD76" i="1"/>
  <c r="AD79" i="1"/>
  <c r="AD81" i="1"/>
  <c r="AD83" i="1"/>
  <c r="AD86" i="1"/>
  <c r="AD87" i="1"/>
  <c r="AD88" i="1"/>
  <c r="AD89" i="1"/>
  <c r="AD90" i="1"/>
  <c r="AD92" i="1"/>
  <c r="AD93" i="1"/>
  <c r="AD94" i="1"/>
  <c r="AD6" i="1"/>
  <c r="F36" i="1" l="1"/>
  <c r="E36" i="1"/>
  <c r="F35" i="1"/>
  <c r="E35" i="1"/>
  <c r="F78" i="1"/>
  <c r="E78" i="1"/>
  <c r="F61" i="1"/>
  <c r="E61" i="1"/>
  <c r="O7" i="1" l="1"/>
  <c r="P7" i="1" s="1"/>
  <c r="O8" i="1"/>
  <c r="T8" i="1" s="1"/>
  <c r="O9" i="1"/>
  <c r="T9" i="1" s="1"/>
  <c r="O10" i="1"/>
  <c r="P10" i="1" s="1"/>
  <c r="Q10" i="1" s="1"/>
  <c r="O11" i="1"/>
  <c r="T11" i="1" s="1"/>
  <c r="O12" i="1"/>
  <c r="P12" i="1" s="1"/>
  <c r="Q12" i="1" s="1"/>
  <c r="O13" i="1"/>
  <c r="O14" i="1"/>
  <c r="O15" i="1"/>
  <c r="T15" i="1" s="1"/>
  <c r="O16" i="1"/>
  <c r="T16" i="1" s="1"/>
  <c r="O17" i="1"/>
  <c r="T17" i="1" s="1"/>
  <c r="O18" i="1"/>
  <c r="P18" i="1" s="1"/>
  <c r="Q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O29" i="1"/>
  <c r="T29" i="1" s="1"/>
  <c r="O30" i="1"/>
  <c r="P30" i="1" s="1"/>
  <c r="Q30" i="1" s="1"/>
  <c r="O31" i="1"/>
  <c r="T31" i="1" s="1"/>
  <c r="O32" i="1"/>
  <c r="P32" i="1" s="1"/>
  <c r="O33" i="1"/>
  <c r="T33" i="1" s="1"/>
  <c r="O34" i="1"/>
  <c r="T34" i="1" s="1"/>
  <c r="O35" i="1"/>
  <c r="P35" i="1" s="1"/>
  <c r="Q35" i="1" s="1"/>
  <c r="AD35" i="1" s="1"/>
  <c r="O36" i="1"/>
  <c r="P36" i="1" s="1"/>
  <c r="Q36" i="1" s="1"/>
  <c r="AD36" i="1" s="1"/>
  <c r="O37" i="1"/>
  <c r="P37" i="1" s="1"/>
  <c r="Q37" i="1" s="1"/>
  <c r="O38" i="1"/>
  <c r="P38" i="1" s="1"/>
  <c r="Q38" i="1" s="1"/>
  <c r="O39" i="1"/>
  <c r="P39" i="1" s="1"/>
  <c r="Q39" i="1" s="1"/>
  <c r="O40" i="1"/>
  <c r="T40" i="1" s="1"/>
  <c r="O41" i="1"/>
  <c r="T41" i="1" s="1"/>
  <c r="O42" i="1"/>
  <c r="O43" i="1"/>
  <c r="O44" i="1"/>
  <c r="T44" i="1" s="1"/>
  <c r="O45" i="1"/>
  <c r="T45" i="1" s="1"/>
  <c r="O46" i="1"/>
  <c r="T46" i="1" s="1"/>
  <c r="O47" i="1"/>
  <c r="O48" i="1"/>
  <c r="O49" i="1"/>
  <c r="T49" i="1" s="1"/>
  <c r="O50" i="1"/>
  <c r="P50" i="1" s="1"/>
  <c r="Q50" i="1" s="1"/>
  <c r="O51" i="1"/>
  <c r="O52" i="1"/>
  <c r="O53" i="1"/>
  <c r="T53" i="1" s="1"/>
  <c r="O54" i="1"/>
  <c r="P54" i="1" s="1"/>
  <c r="Q54" i="1" s="1"/>
  <c r="O55" i="1"/>
  <c r="P55" i="1" s="1"/>
  <c r="Q55" i="1" s="1"/>
  <c r="O56" i="1"/>
  <c r="O57" i="1"/>
  <c r="T57" i="1" s="1"/>
  <c r="O58" i="1"/>
  <c r="P58" i="1" s="1"/>
  <c r="Q58" i="1" s="1"/>
  <c r="O59" i="1"/>
  <c r="P59" i="1" s="1"/>
  <c r="Q59" i="1" s="1"/>
  <c r="O60" i="1"/>
  <c r="T60" i="1" s="1"/>
  <c r="O61" i="1"/>
  <c r="T61" i="1" s="1"/>
  <c r="O62" i="1"/>
  <c r="T62" i="1" s="1"/>
  <c r="O63" i="1"/>
  <c r="P63" i="1" s="1"/>
  <c r="Q63" i="1" s="1"/>
  <c r="O64" i="1"/>
  <c r="P64" i="1" s="1"/>
  <c r="Q64" i="1" s="1"/>
  <c r="O65" i="1"/>
  <c r="T65" i="1" s="1"/>
  <c r="O66" i="1"/>
  <c r="T66" i="1" s="1"/>
  <c r="O67" i="1"/>
  <c r="P67" i="1" s="1"/>
  <c r="Q67" i="1" s="1"/>
  <c r="O68" i="1"/>
  <c r="P68" i="1" s="1"/>
  <c r="Q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P78" i="1" s="1"/>
  <c r="Q78" i="1" s="1"/>
  <c r="AD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P91" i="1" s="1"/>
  <c r="Q91" i="1" s="1"/>
  <c r="O92" i="1"/>
  <c r="T92" i="1" s="1"/>
  <c r="O93" i="1"/>
  <c r="T93" i="1" s="1"/>
  <c r="O94" i="1"/>
  <c r="T94" i="1" s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68" i="1" l="1"/>
  <c r="AD68" i="1"/>
  <c r="T64" i="1"/>
  <c r="AD64" i="1"/>
  <c r="T58" i="1"/>
  <c r="AD58" i="1"/>
  <c r="T54" i="1"/>
  <c r="AD54" i="1"/>
  <c r="T50" i="1"/>
  <c r="AD50" i="1"/>
  <c r="T38" i="1"/>
  <c r="AD38" i="1"/>
  <c r="T32" i="1"/>
  <c r="AD32" i="1"/>
  <c r="T30" i="1"/>
  <c r="AD30" i="1"/>
  <c r="T18" i="1"/>
  <c r="AD18" i="1"/>
  <c r="T12" i="1"/>
  <c r="AD12" i="1"/>
  <c r="T10" i="1"/>
  <c r="AD10" i="1"/>
  <c r="T36" i="1"/>
  <c r="T78" i="1"/>
  <c r="T91" i="1"/>
  <c r="AD91" i="1"/>
  <c r="AD67" i="1"/>
  <c r="T67" i="1"/>
  <c r="T63" i="1"/>
  <c r="AD63" i="1"/>
  <c r="T59" i="1"/>
  <c r="AD59" i="1"/>
  <c r="T55" i="1"/>
  <c r="AD55" i="1"/>
  <c r="AD39" i="1"/>
  <c r="T39" i="1"/>
  <c r="T37" i="1"/>
  <c r="AD37" i="1"/>
  <c r="T7" i="1"/>
  <c r="AD7" i="1"/>
  <c r="T35" i="1"/>
  <c r="P84" i="1"/>
  <c r="Q84" i="1" s="1"/>
  <c r="P48" i="1"/>
  <c r="Q48" i="1" s="1"/>
  <c r="P51" i="1"/>
  <c r="Q51" i="1" s="1"/>
  <c r="P13" i="1"/>
  <c r="Q13" i="1" s="1"/>
  <c r="P42" i="1"/>
  <c r="Q42" i="1" s="1"/>
  <c r="P14" i="1"/>
  <c r="Q14" i="1" s="1"/>
  <c r="P47" i="1"/>
  <c r="P43" i="1"/>
  <c r="Q43" i="1" s="1"/>
  <c r="P56" i="1"/>
  <c r="P52" i="1"/>
  <c r="Q52" i="1" s="1"/>
  <c r="P28" i="1"/>
  <c r="Q28" i="1" s="1"/>
  <c r="K5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O5" i="1"/>
  <c r="U6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52" i="1" l="1"/>
  <c r="AD52" i="1"/>
  <c r="T43" i="1"/>
  <c r="AD43" i="1"/>
  <c r="T14" i="1"/>
  <c r="AD14" i="1"/>
  <c r="T13" i="1"/>
  <c r="AD13" i="1"/>
  <c r="T48" i="1"/>
  <c r="AD48" i="1"/>
  <c r="T28" i="1"/>
  <c r="AD28" i="1"/>
  <c r="T56" i="1"/>
  <c r="AD56" i="1"/>
  <c r="T47" i="1"/>
  <c r="AD47" i="1"/>
  <c r="T42" i="1"/>
  <c r="AD42" i="1"/>
  <c r="T51" i="1"/>
  <c r="AD51" i="1"/>
  <c r="T84" i="1"/>
  <c r="AD84" i="1"/>
  <c r="Q5" i="1"/>
  <c r="AD5" i="1"/>
  <c r="P5" i="1"/>
</calcChain>
</file>

<file path=xl/sharedStrings.xml><?xml version="1.0" encoding="utf-8"?>
<sst xmlns="http://schemas.openxmlformats.org/spreadsheetml/2006/main" count="357" uniqueCount="139">
  <si>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</si>
  <si>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</si>
  <si>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</si>
  <si>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</si>
  <si>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</si>
  <si>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</si>
  <si>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</si>
  <si>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</si>
  <si>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</si>
  <si>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</si>
  <si>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</si>
  <si>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</si>
  <si>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</si>
  <si>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</si>
  <si>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</si>
  <si>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</si>
  <si>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</si>
  <si>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</si>
  <si>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</si>
  <si>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</si>
  <si>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</si>
  <si>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</si>
  <si>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</si>
  <si>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</si>
  <si>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</si>
  <si>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</si>
  <si>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</si>
  <si>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</si>
  <si>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</si>
  <si>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</si>
  <si>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</si>
  <si>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</si>
  <si>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</si>
  <si>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</si>
  <si>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</si>
  <si>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</si>
  <si>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</si>
  <si>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</si>
  <si>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</si>
  <si>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</si>
  <si>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</si>
  <si>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</si>
  <si>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</si>
  <si>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</si>
  <si>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</si>
  <si>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</si>
  <si>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</si>
  <si>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</si>
  <si>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</si>
  <si>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</si>
  <si>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</si>
  <si>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</si>
  <si>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</si>
  <si>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</si>
  <si>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</si>
  <si>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</si>
  <si>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</si>
  <si>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</si>
  <si>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</si>
  <si>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</si>
  <si>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</si>
  <si>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</si>
  <si>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</si>
  <si>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</si>
  <si>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</si>
  <si>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</si>
  <si>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</si>
  <si>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</si>
  <si>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</si>
  <si>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</si>
  <si>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</si>
  <si>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</si>
  <si>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</si>
  <si>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</si>
  <si>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</si>
  <si>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</si>
  <si>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</si>
  <si>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</si>
  <si>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</si>
  <si>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</si>
  <si>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</si>
  <si>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</si>
  <si>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</si>
  <si>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</si>
  <si>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</si>
  <si>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</si>
  <si>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</si>
  <si>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</si>
  <si>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</si>
  <si>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</si>
  <si>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</si>
  <si>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</si>
  <si>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</si>
  <si>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</si>
  <si>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</si>
  <si>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</si>
  <si>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</si>
  <si>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</si>
  <si>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</si>
  <si>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</si>
  <si>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</si>
  <si>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</si>
  <si>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</si>
  <si>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</si>
  <si>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</si>
  <si>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</si>
  <si>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</si>
  <si>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</si>
  <si>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</si>
  <si>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</si>
  <si>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</si>
  <si>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</si>
  <si>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</si>
  <si>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</si>
  <si>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</si>
  <si>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</si>
  <si>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</si>
  <si>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</si>
  <si>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</si>
  <si>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</si>
  <si>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</si>
  <si>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</si>
  <si>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</si>
  <si>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</si>
  <si>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</si>
  <si>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</si>
  <si>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</si>
  <si>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</si>
  <si>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</si>
  <si>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</si>
  <si>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</si>
  <si>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</si>
  <si>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 правильно ставят на приход / дубль на 376</t>
  </si>
  <si>
    <t>необходимо увеличить продажи / есть дубль</t>
  </si>
  <si>
    <t>необходимо увеличить продажи / новинки</t>
  </si>
  <si>
    <t>есть ли потребность?</t>
  </si>
  <si>
    <t>будет снижение продаж</t>
  </si>
  <si>
    <t>бафорта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</si>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</sst>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4" fillId="0" borderId="1" xfId="1" applyNumberFormat="1" applyFont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5" sqref="S2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8" width="7" customWidth="1"/>
    <col min="19" max="19" width="27.5703125" customWidth="1"/>
    <col min="20" max="21" width="5" customWidth="1"/>
    <col min="22" max="28" width="6" customWidth="1"/>
    <col min="29" max="29" width="43.85546875" customWidth="1"/>
    <col min="30" max="30" width="7" customWidth="1"/>
    <col min="31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4491.7539999999999</v>
      </c>
      <c r="F5" s="4">
        <f>SUM(F6:F493)</f>
        <v>5665.7509999999993</v>
      </c>
      <c r="G5" s="7"/>
      <c r="H5" s="1"/>
      <c r="I5" s="1"/>
      <c r="J5" s="4">
        <f t="shared" ref="J5:R5" si="0">SUM(J6:J493)</f>
        <v>4585.1400000000003</v>
      </c>
      <c r="K5" s="4">
        <f t="shared" si="0"/>
        <v>-93.385999999999967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898.35080000000016</v>
      </c>
      <c r="P5" s="4">
        <f t="shared" si="0"/>
        <v>3751.8056000000006</v>
      </c>
      <c r="Q5" s="4">
        <f t="shared" si="0"/>
        <v>3545.2295999999997</v>
      </c>
      <c r="R5" s="4">
        <f t="shared" si="0"/>
        <v>456</v>
      </c>
      <c r="S5" s="1"/>
      <c r="T5" s="1"/>
      <c r="U5" s="1"/>
      <c r="V5" s="4">
        <f t="shared" ref="V5:AB5" si="1">SUM(V6:V493)</f>
        <v>533.7457999999998</v>
      </c>
      <c r="W5" s="4">
        <f t="shared" si="1"/>
        <v>689.24099999999976</v>
      </c>
      <c r="X5" s="4">
        <f t="shared" si="1"/>
        <v>476.25720000000018</v>
      </c>
      <c r="Y5" s="4">
        <f t="shared" si="1"/>
        <v>695.29680000000008</v>
      </c>
      <c r="Z5" s="4">
        <f t="shared" si="1"/>
        <v>702.81779999999992</v>
      </c>
      <c r="AA5" s="4">
        <f t="shared" si="1"/>
        <v>634.19539999999995</v>
      </c>
      <c r="AB5" s="4">
        <f t="shared" si="1"/>
        <v>718.75700000000029</v>
      </c>
      <c r="AC5" s="1"/>
      <c r="AD5" s="4">
        <f>SUM(AD6:AD493)</f>
        <v>1974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6" t="s">
        <v>32</v>
      </c>
      <c r="B6" s="1" t="s">
        <v>33</v>
      </c>
      <c r="C6" s="1"/>
      <c r="D6" s="1"/>
      <c r="E6" s="1"/>
      <c r="F6" s="1"/>
      <c r="G6" s="7">
        <v>1</v>
      </c>
      <c r="H6" s="1">
        <v>50</v>
      </c>
      <c r="I6" s="1" t="s">
        <v>34</v>
      </c>
      <c r="J6" s="1"/>
      <c r="K6" s="1">
        <f t="shared" ref="K6:K37" si="2">E6-J6</f>
        <v>0</v>
      </c>
      <c r="L6" s="1"/>
      <c r="M6" s="1"/>
      <c r="N6" s="1"/>
      <c r="O6" s="1">
        <f>E6/5</f>
        <v>0</v>
      </c>
      <c r="P6" s="12">
        <v>10</v>
      </c>
      <c r="Q6" s="12">
        <f>P6</f>
        <v>10</v>
      </c>
      <c r="R6" s="5"/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0.52</v>
      </c>
      <c r="X6" s="1">
        <v>0</v>
      </c>
      <c r="Y6" s="1">
        <v>-0.53239999999999998</v>
      </c>
      <c r="Z6" s="1">
        <v>0</v>
      </c>
      <c r="AA6" s="1">
        <v>0.54</v>
      </c>
      <c r="AB6" s="1">
        <v>5.6000000000000008E-2</v>
      </c>
      <c r="AC6" s="16" t="s">
        <v>35</v>
      </c>
      <c r="AD6" s="1">
        <f>ROUND(Q6*G6,0)</f>
        <v>10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33</v>
      </c>
      <c r="C7" s="1">
        <v>37.750999999999998</v>
      </c>
      <c r="D7" s="1">
        <v>32.326999999999998</v>
      </c>
      <c r="E7" s="1">
        <v>38.320999999999998</v>
      </c>
      <c r="F7" s="1">
        <v>30.396999999999998</v>
      </c>
      <c r="G7" s="7">
        <v>1</v>
      </c>
      <c r="H7" s="1">
        <v>50</v>
      </c>
      <c r="I7" s="1" t="s">
        <v>34</v>
      </c>
      <c r="J7" s="1">
        <v>45.48</v>
      </c>
      <c r="K7" s="1">
        <f t="shared" si="2"/>
        <v>-7.1589999999999989</v>
      </c>
      <c r="L7" s="1"/>
      <c r="M7" s="1"/>
      <c r="N7" s="1"/>
      <c r="O7" s="1">
        <f t="shared" ref="O7:O70" si="3">E7/5</f>
        <v>7.6641999999999992</v>
      </c>
      <c r="P7" s="5">
        <f t="shared" ref="P7:P18" si="4">10*O7-F7</f>
        <v>46.244999999999997</v>
      </c>
      <c r="Q7" s="5">
        <v>26</v>
      </c>
      <c r="R7" s="5">
        <v>26</v>
      </c>
      <c r="S7" s="1" t="s">
        <v>136</v>
      </c>
      <c r="T7" s="1">
        <f t="shared" ref="T7:T70" si="5">(F7+Q7)/O7</f>
        <v>7.3584979515148357</v>
      </c>
      <c r="U7" s="1">
        <f t="shared" ref="U7:U70" si="6">F7/O7</f>
        <v>3.9661021372093632</v>
      </c>
      <c r="V7" s="1">
        <v>4.8155999999999999</v>
      </c>
      <c r="W7" s="1">
        <v>2.3538000000000001</v>
      </c>
      <c r="X7" s="1">
        <v>-0.54920000000000002</v>
      </c>
      <c r="Y7" s="1">
        <v>8.6593999999999998</v>
      </c>
      <c r="Z7" s="1">
        <v>2.996</v>
      </c>
      <c r="AA7" s="1">
        <v>6.9634</v>
      </c>
      <c r="AB7" s="1">
        <v>5.1058000000000003</v>
      </c>
      <c r="AC7" s="1"/>
      <c r="AD7" s="1">
        <f t="shared" ref="AD7:AD70" si="7">ROUND(Q7*G7,0)</f>
        <v>26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13.613</v>
      </c>
      <c r="D8" s="1">
        <v>37.42</v>
      </c>
      <c r="E8" s="1">
        <v>6.8280000000000003</v>
      </c>
      <c r="F8" s="1">
        <v>44.204999999999998</v>
      </c>
      <c r="G8" s="7">
        <v>1</v>
      </c>
      <c r="H8" s="1">
        <v>45</v>
      </c>
      <c r="I8" s="1" t="s">
        <v>34</v>
      </c>
      <c r="J8" s="1">
        <v>6.8</v>
      </c>
      <c r="K8" s="1">
        <f t="shared" si="2"/>
        <v>2.8000000000000469E-2</v>
      </c>
      <c r="L8" s="1"/>
      <c r="M8" s="1"/>
      <c r="N8" s="1"/>
      <c r="O8" s="1">
        <f t="shared" si="3"/>
        <v>1.3656000000000001</v>
      </c>
      <c r="P8" s="5"/>
      <c r="Q8" s="5">
        <f t="shared" ref="Q8:Q71" si="8">P8</f>
        <v>0</v>
      </c>
      <c r="R8" s="5"/>
      <c r="S8" s="1"/>
      <c r="T8" s="1">
        <f t="shared" si="5"/>
        <v>32.370386643233736</v>
      </c>
      <c r="U8" s="1">
        <f t="shared" si="6"/>
        <v>32.370386643233736</v>
      </c>
      <c r="V8" s="1">
        <v>1.0900000000000001</v>
      </c>
      <c r="W8" s="1">
        <v>3.8742000000000001</v>
      </c>
      <c r="X8" s="1">
        <v>2E-3</v>
      </c>
      <c r="Y8" s="1">
        <v>2.9988000000000001</v>
      </c>
      <c r="Z8" s="1">
        <v>0.85180000000000011</v>
      </c>
      <c r="AA8" s="1">
        <v>2.8746</v>
      </c>
      <c r="AB8" s="1">
        <v>1.1237999999999999</v>
      </c>
      <c r="AC8" s="23" t="s">
        <v>38</v>
      </c>
      <c r="AD8" s="1">
        <f t="shared" si="7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40</v>
      </c>
      <c r="C9" s="1">
        <v>196</v>
      </c>
      <c r="D9" s="1">
        <v>56</v>
      </c>
      <c r="E9" s="1">
        <v>16</v>
      </c>
      <c r="F9" s="1">
        <v>214</v>
      </c>
      <c r="G9" s="7">
        <v>0.5</v>
      </c>
      <c r="H9" s="1">
        <v>50</v>
      </c>
      <c r="I9" s="1" t="s">
        <v>34</v>
      </c>
      <c r="J9" s="1">
        <v>19</v>
      </c>
      <c r="K9" s="1">
        <f t="shared" si="2"/>
        <v>-3</v>
      </c>
      <c r="L9" s="1"/>
      <c r="M9" s="1"/>
      <c r="N9" s="1"/>
      <c r="O9" s="1">
        <f t="shared" si="3"/>
        <v>3.2</v>
      </c>
      <c r="P9" s="5"/>
      <c r="Q9" s="5">
        <f t="shared" si="8"/>
        <v>0</v>
      </c>
      <c r="R9" s="5"/>
      <c r="S9" s="1"/>
      <c r="T9" s="1">
        <f t="shared" si="5"/>
        <v>66.875</v>
      </c>
      <c r="U9" s="1">
        <f t="shared" si="6"/>
        <v>66.875</v>
      </c>
      <c r="V9" s="1">
        <v>4.4000000000000004</v>
      </c>
      <c r="W9" s="1">
        <v>3.2</v>
      </c>
      <c r="X9" s="1">
        <v>6</v>
      </c>
      <c r="Y9" s="1">
        <v>-4.4000000000000004</v>
      </c>
      <c r="Z9" s="1">
        <v>5.6</v>
      </c>
      <c r="AA9" s="1">
        <v>6.4</v>
      </c>
      <c r="AB9" s="1">
        <v>5.2</v>
      </c>
      <c r="AC9" s="23" t="s">
        <v>38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41</v>
      </c>
      <c r="B10" s="1" t="s">
        <v>40</v>
      </c>
      <c r="C10" s="1"/>
      <c r="D10" s="1">
        <v>533</v>
      </c>
      <c r="E10" s="1">
        <v>239</v>
      </c>
      <c r="F10" s="1">
        <v>240</v>
      </c>
      <c r="G10" s="7">
        <v>0.4</v>
      </c>
      <c r="H10" s="1">
        <v>50</v>
      </c>
      <c r="I10" s="1" t="s">
        <v>34</v>
      </c>
      <c r="J10" s="1">
        <v>250</v>
      </c>
      <c r="K10" s="1">
        <f t="shared" si="2"/>
        <v>-11</v>
      </c>
      <c r="L10" s="1"/>
      <c r="M10" s="1"/>
      <c r="N10" s="1"/>
      <c r="O10" s="1">
        <f t="shared" si="3"/>
        <v>47.8</v>
      </c>
      <c r="P10" s="5">
        <f t="shared" si="4"/>
        <v>238</v>
      </c>
      <c r="Q10" s="5">
        <f t="shared" si="8"/>
        <v>238</v>
      </c>
      <c r="R10" s="5"/>
      <c r="S10" s="1"/>
      <c r="T10" s="1">
        <f t="shared" si="5"/>
        <v>10</v>
      </c>
      <c r="U10" s="1">
        <f t="shared" si="6"/>
        <v>5.0209205020920509</v>
      </c>
      <c r="V10" s="1">
        <v>18.600000000000001</v>
      </c>
      <c r="W10" s="1">
        <v>45</v>
      </c>
      <c r="X10" s="1">
        <v>18</v>
      </c>
      <c r="Y10" s="1">
        <v>43.8</v>
      </c>
      <c r="Z10" s="1">
        <v>32</v>
      </c>
      <c r="AA10" s="1">
        <v>44.6</v>
      </c>
      <c r="AB10" s="1">
        <v>36.4</v>
      </c>
      <c r="AC10" s="1"/>
      <c r="AD10" s="1">
        <f t="shared" si="7"/>
        <v>95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40</v>
      </c>
      <c r="C11" s="1">
        <v>7</v>
      </c>
      <c r="D11" s="1">
        <v>6</v>
      </c>
      <c r="E11" s="1">
        <v>4</v>
      </c>
      <c r="F11" s="1">
        <v>9</v>
      </c>
      <c r="G11" s="7">
        <v>0.5</v>
      </c>
      <c r="H11" s="1">
        <v>31</v>
      </c>
      <c r="I11" s="1" t="s">
        <v>34</v>
      </c>
      <c r="J11" s="1">
        <v>4</v>
      </c>
      <c r="K11" s="1">
        <f t="shared" si="2"/>
        <v>0</v>
      </c>
      <c r="L11" s="1"/>
      <c r="M11" s="1"/>
      <c r="N11" s="1"/>
      <c r="O11" s="1">
        <f t="shared" si="3"/>
        <v>0.8</v>
      </c>
      <c r="P11" s="5"/>
      <c r="Q11" s="5">
        <f t="shared" si="8"/>
        <v>0</v>
      </c>
      <c r="R11" s="5"/>
      <c r="S11" s="1"/>
      <c r="T11" s="1">
        <f t="shared" si="5"/>
        <v>11.25</v>
      </c>
      <c r="U11" s="1">
        <f t="shared" si="6"/>
        <v>11.25</v>
      </c>
      <c r="V11" s="1">
        <v>1</v>
      </c>
      <c r="W11" s="1">
        <v>0</v>
      </c>
      <c r="X11" s="1">
        <v>1.4</v>
      </c>
      <c r="Y11" s="1">
        <v>0.6</v>
      </c>
      <c r="Z11" s="1">
        <v>1.4</v>
      </c>
      <c r="AA11" s="1">
        <v>0</v>
      </c>
      <c r="AB11" s="1">
        <v>1.2</v>
      </c>
      <c r="AC11" s="1"/>
      <c r="AD11" s="1">
        <f t="shared" si="7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40</v>
      </c>
      <c r="C12" s="1">
        <v>94</v>
      </c>
      <c r="D12" s="1">
        <v>183</v>
      </c>
      <c r="E12" s="1">
        <v>138</v>
      </c>
      <c r="F12" s="1">
        <v>111</v>
      </c>
      <c r="G12" s="7">
        <v>0.45</v>
      </c>
      <c r="H12" s="1">
        <v>45</v>
      </c>
      <c r="I12" s="1" t="s">
        <v>34</v>
      </c>
      <c r="J12" s="1">
        <v>142</v>
      </c>
      <c r="K12" s="1">
        <f t="shared" si="2"/>
        <v>-4</v>
      </c>
      <c r="L12" s="1"/>
      <c r="M12" s="1"/>
      <c r="N12" s="1"/>
      <c r="O12" s="1">
        <f t="shared" si="3"/>
        <v>27.6</v>
      </c>
      <c r="P12" s="5">
        <f t="shared" si="4"/>
        <v>165</v>
      </c>
      <c r="Q12" s="5">
        <f t="shared" si="8"/>
        <v>165</v>
      </c>
      <c r="R12" s="5"/>
      <c r="S12" s="1"/>
      <c r="T12" s="1">
        <f t="shared" si="5"/>
        <v>10</v>
      </c>
      <c r="U12" s="1">
        <f t="shared" si="6"/>
        <v>4.0217391304347823</v>
      </c>
      <c r="V12" s="1">
        <v>21.4</v>
      </c>
      <c r="W12" s="1">
        <v>28.8</v>
      </c>
      <c r="X12" s="1">
        <v>10.6</v>
      </c>
      <c r="Y12" s="1">
        <v>6.4</v>
      </c>
      <c r="Z12" s="1">
        <v>23.2</v>
      </c>
      <c r="AA12" s="1">
        <v>21.4</v>
      </c>
      <c r="AB12" s="1">
        <v>26.6</v>
      </c>
      <c r="AC12" s="1"/>
      <c r="AD12" s="1">
        <f t="shared" si="7"/>
        <v>74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40</v>
      </c>
      <c r="C13" s="1">
        <v>80</v>
      </c>
      <c r="D13" s="1">
        <v>198</v>
      </c>
      <c r="E13" s="1">
        <v>166</v>
      </c>
      <c r="F13" s="1">
        <v>85</v>
      </c>
      <c r="G13" s="7">
        <v>0.45</v>
      </c>
      <c r="H13" s="1">
        <v>45</v>
      </c>
      <c r="I13" s="1" t="s">
        <v>34</v>
      </c>
      <c r="J13" s="1">
        <v>168</v>
      </c>
      <c r="K13" s="1">
        <f t="shared" si="2"/>
        <v>-2</v>
      </c>
      <c r="L13" s="1"/>
      <c r="M13" s="1"/>
      <c r="N13" s="1"/>
      <c r="O13" s="1">
        <f t="shared" si="3"/>
        <v>33.200000000000003</v>
      </c>
      <c r="P13" s="5">
        <f>9*O13-F13</f>
        <v>213.8</v>
      </c>
      <c r="Q13" s="5">
        <f t="shared" si="8"/>
        <v>213.8</v>
      </c>
      <c r="R13" s="5"/>
      <c r="S13" s="1"/>
      <c r="T13" s="1">
        <f t="shared" si="5"/>
        <v>9</v>
      </c>
      <c r="U13" s="1">
        <f t="shared" si="6"/>
        <v>2.5602409638554215</v>
      </c>
      <c r="V13" s="1">
        <v>21</v>
      </c>
      <c r="W13" s="1">
        <v>27</v>
      </c>
      <c r="X13" s="1">
        <v>17</v>
      </c>
      <c r="Y13" s="1">
        <v>4.4000000000000004</v>
      </c>
      <c r="Z13" s="1">
        <v>26.6</v>
      </c>
      <c r="AA13" s="1">
        <v>18</v>
      </c>
      <c r="AB13" s="1">
        <v>27</v>
      </c>
      <c r="AC13" s="1"/>
      <c r="AD13" s="1">
        <f t="shared" si="7"/>
        <v>96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40</v>
      </c>
      <c r="C14" s="1">
        <v>1</v>
      </c>
      <c r="D14" s="1">
        <v>44</v>
      </c>
      <c r="E14" s="1">
        <v>27</v>
      </c>
      <c r="F14" s="1">
        <v>15</v>
      </c>
      <c r="G14" s="7">
        <v>0.5</v>
      </c>
      <c r="H14" s="1">
        <v>40</v>
      </c>
      <c r="I14" s="1" t="s">
        <v>34</v>
      </c>
      <c r="J14" s="1">
        <v>29</v>
      </c>
      <c r="K14" s="1">
        <f t="shared" si="2"/>
        <v>-2</v>
      </c>
      <c r="L14" s="1"/>
      <c r="M14" s="1"/>
      <c r="N14" s="1"/>
      <c r="O14" s="1">
        <f t="shared" si="3"/>
        <v>5.4</v>
      </c>
      <c r="P14" s="5">
        <f>9*O14-F14</f>
        <v>33.6</v>
      </c>
      <c r="Q14" s="5">
        <f t="shared" si="8"/>
        <v>33.6</v>
      </c>
      <c r="R14" s="5"/>
      <c r="S14" s="1"/>
      <c r="T14" s="1">
        <f t="shared" si="5"/>
        <v>9</v>
      </c>
      <c r="U14" s="1">
        <f t="shared" si="6"/>
        <v>2.7777777777777777</v>
      </c>
      <c r="V14" s="1">
        <v>1.2</v>
      </c>
      <c r="W14" s="1">
        <v>4</v>
      </c>
      <c r="X14" s="1">
        <v>1.8</v>
      </c>
      <c r="Y14" s="1">
        <v>2.8</v>
      </c>
      <c r="Z14" s="1">
        <v>3.4</v>
      </c>
      <c r="AA14" s="1">
        <v>3.8</v>
      </c>
      <c r="AB14" s="1">
        <v>3.6</v>
      </c>
      <c r="AC14" s="1"/>
      <c r="AD14" s="1">
        <f t="shared" si="7"/>
        <v>17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40</v>
      </c>
      <c r="C15" s="1">
        <v>3</v>
      </c>
      <c r="D15" s="1">
        <v>30</v>
      </c>
      <c r="E15" s="1">
        <v>11</v>
      </c>
      <c r="F15" s="1">
        <v>21</v>
      </c>
      <c r="G15" s="7">
        <v>0.4</v>
      </c>
      <c r="H15" s="1">
        <v>50</v>
      </c>
      <c r="I15" s="1" t="s">
        <v>34</v>
      </c>
      <c r="J15" s="1">
        <v>13</v>
      </c>
      <c r="K15" s="1">
        <f t="shared" si="2"/>
        <v>-2</v>
      </c>
      <c r="L15" s="1"/>
      <c r="M15" s="1"/>
      <c r="N15" s="1"/>
      <c r="O15" s="1">
        <f t="shared" si="3"/>
        <v>2.2000000000000002</v>
      </c>
      <c r="P15" s="5"/>
      <c r="Q15" s="5">
        <f t="shared" si="8"/>
        <v>0</v>
      </c>
      <c r="R15" s="5"/>
      <c r="S15" s="1"/>
      <c r="T15" s="1">
        <f t="shared" si="5"/>
        <v>9.545454545454545</v>
      </c>
      <c r="U15" s="1">
        <f t="shared" si="6"/>
        <v>9.545454545454545</v>
      </c>
      <c r="V15" s="1">
        <v>2</v>
      </c>
      <c r="W15" s="1">
        <v>1.2</v>
      </c>
      <c r="X15" s="1">
        <v>-0.2</v>
      </c>
      <c r="Y15" s="1">
        <v>1.8</v>
      </c>
      <c r="Z15" s="1">
        <v>1.2</v>
      </c>
      <c r="AA15" s="1">
        <v>1</v>
      </c>
      <c r="AB15" s="1">
        <v>0.4</v>
      </c>
      <c r="AC15" s="1"/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40</v>
      </c>
      <c r="C16" s="1">
        <v>11</v>
      </c>
      <c r="D16" s="1">
        <v>60</v>
      </c>
      <c r="E16" s="1">
        <v>6</v>
      </c>
      <c r="F16" s="1">
        <v>65</v>
      </c>
      <c r="G16" s="7">
        <v>0.17</v>
      </c>
      <c r="H16" s="1">
        <v>180</v>
      </c>
      <c r="I16" s="1" t="s">
        <v>34</v>
      </c>
      <c r="J16" s="1">
        <v>17</v>
      </c>
      <c r="K16" s="1">
        <f t="shared" si="2"/>
        <v>-11</v>
      </c>
      <c r="L16" s="1"/>
      <c r="M16" s="1"/>
      <c r="N16" s="1"/>
      <c r="O16" s="1">
        <f t="shared" si="3"/>
        <v>1.2</v>
      </c>
      <c r="P16" s="5"/>
      <c r="Q16" s="5">
        <f t="shared" si="8"/>
        <v>0</v>
      </c>
      <c r="R16" s="5"/>
      <c r="S16" s="1"/>
      <c r="T16" s="1">
        <f t="shared" si="5"/>
        <v>54.166666666666671</v>
      </c>
      <c r="U16" s="1">
        <f t="shared" si="6"/>
        <v>54.166666666666671</v>
      </c>
      <c r="V16" s="1">
        <v>2.4</v>
      </c>
      <c r="W16" s="1">
        <v>1</v>
      </c>
      <c r="X16" s="1">
        <v>1.2</v>
      </c>
      <c r="Y16" s="1">
        <v>2.2000000000000002</v>
      </c>
      <c r="Z16" s="1">
        <v>2.4</v>
      </c>
      <c r="AA16" s="1">
        <v>0.6</v>
      </c>
      <c r="AB16" s="1">
        <v>2.8</v>
      </c>
      <c r="AC16" s="23" t="s">
        <v>38</v>
      </c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40</v>
      </c>
      <c r="C17" s="1">
        <v>50</v>
      </c>
      <c r="D17" s="1"/>
      <c r="E17" s="1">
        <v>1</v>
      </c>
      <c r="F17" s="1">
        <v>49</v>
      </c>
      <c r="G17" s="7">
        <v>0.45</v>
      </c>
      <c r="H17" s="1">
        <v>50</v>
      </c>
      <c r="I17" s="1" t="s">
        <v>34</v>
      </c>
      <c r="J17" s="1">
        <v>1</v>
      </c>
      <c r="K17" s="1">
        <f t="shared" si="2"/>
        <v>0</v>
      </c>
      <c r="L17" s="1"/>
      <c r="M17" s="1"/>
      <c r="N17" s="1"/>
      <c r="O17" s="1">
        <f t="shared" si="3"/>
        <v>0.2</v>
      </c>
      <c r="P17" s="5"/>
      <c r="Q17" s="5">
        <f t="shared" si="8"/>
        <v>0</v>
      </c>
      <c r="R17" s="5"/>
      <c r="S17" s="1"/>
      <c r="T17" s="1">
        <f t="shared" si="5"/>
        <v>245</v>
      </c>
      <c r="U17" s="1">
        <f t="shared" si="6"/>
        <v>245</v>
      </c>
      <c r="V17" s="1">
        <v>0.6</v>
      </c>
      <c r="W17" s="1">
        <v>0.2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23" t="s">
        <v>38</v>
      </c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40</v>
      </c>
      <c r="C18" s="1">
        <v>1</v>
      </c>
      <c r="D18" s="1">
        <v>60</v>
      </c>
      <c r="E18" s="1">
        <v>22</v>
      </c>
      <c r="F18" s="1">
        <v>37</v>
      </c>
      <c r="G18" s="7">
        <v>0.3</v>
      </c>
      <c r="H18" s="1">
        <v>40</v>
      </c>
      <c r="I18" s="1" t="s">
        <v>34</v>
      </c>
      <c r="J18" s="1">
        <v>23</v>
      </c>
      <c r="K18" s="1">
        <f t="shared" si="2"/>
        <v>-1</v>
      </c>
      <c r="L18" s="1"/>
      <c r="M18" s="1"/>
      <c r="N18" s="1"/>
      <c r="O18" s="1">
        <f t="shared" si="3"/>
        <v>4.4000000000000004</v>
      </c>
      <c r="P18" s="5">
        <f t="shared" si="4"/>
        <v>7</v>
      </c>
      <c r="Q18" s="5">
        <f t="shared" si="8"/>
        <v>7</v>
      </c>
      <c r="R18" s="5"/>
      <c r="S18" s="1"/>
      <c r="T18" s="1">
        <f t="shared" si="5"/>
        <v>10</v>
      </c>
      <c r="U18" s="1">
        <f t="shared" si="6"/>
        <v>8.4090909090909083</v>
      </c>
      <c r="V18" s="1">
        <v>0.8</v>
      </c>
      <c r="W18" s="1">
        <v>4.5999999999999996</v>
      </c>
      <c r="X18" s="1">
        <v>2.8</v>
      </c>
      <c r="Y18" s="1">
        <v>3.6</v>
      </c>
      <c r="Z18" s="1">
        <v>4.5999999999999996</v>
      </c>
      <c r="AA18" s="1">
        <v>4.8</v>
      </c>
      <c r="AB18" s="1">
        <v>4.2</v>
      </c>
      <c r="AC18" s="1"/>
      <c r="AD18" s="1">
        <f t="shared" si="7"/>
        <v>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6" t="s">
        <v>51</v>
      </c>
      <c r="B19" s="1" t="s">
        <v>40</v>
      </c>
      <c r="C19" s="1"/>
      <c r="D19" s="1"/>
      <c r="E19" s="1"/>
      <c r="F19" s="1"/>
      <c r="G19" s="7">
        <v>0.4</v>
      </c>
      <c r="H19" s="1" t="e">
        <v>#N/A</v>
      </c>
      <c r="I19" s="1" t="s">
        <v>34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2">
        <v>10</v>
      </c>
      <c r="Q19" s="12">
        <f t="shared" si="8"/>
        <v>10</v>
      </c>
      <c r="R19" s="5"/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6" t="s">
        <v>35</v>
      </c>
      <c r="AD19" s="1">
        <f t="shared" si="7"/>
        <v>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40</v>
      </c>
      <c r="C20" s="1">
        <v>89</v>
      </c>
      <c r="D20" s="1">
        <v>60</v>
      </c>
      <c r="E20" s="1">
        <v>26</v>
      </c>
      <c r="F20" s="1">
        <v>101</v>
      </c>
      <c r="G20" s="7">
        <v>0.35</v>
      </c>
      <c r="H20" s="1">
        <v>40</v>
      </c>
      <c r="I20" s="1" t="s">
        <v>34</v>
      </c>
      <c r="J20" s="1">
        <v>27</v>
      </c>
      <c r="K20" s="1">
        <f t="shared" si="2"/>
        <v>-1</v>
      </c>
      <c r="L20" s="1"/>
      <c r="M20" s="1"/>
      <c r="N20" s="1"/>
      <c r="O20" s="1">
        <f t="shared" si="3"/>
        <v>5.2</v>
      </c>
      <c r="P20" s="5"/>
      <c r="Q20" s="5">
        <v>60</v>
      </c>
      <c r="R20" s="5">
        <v>60</v>
      </c>
      <c r="S20" s="1" t="s">
        <v>137</v>
      </c>
      <c r="T20" s="1">
        <f t="shared" si="5"/>
        <v>30.96153846153846</v>
      </c>
      <c r="U20" s="1">
        <f t="shared" si="6"/>
        <v>19.423076923076923</v>
      </c>
      <c r="V20" s="1">
        <v>3.4</v>
      </c>
      <c r="W20" s="1">
        <v>8.6</v>
      </c>
      <c r="X20" s="1">
        <v>7.8</v>
      </c>
      <c r="Y20" s="1">
        <v>-2.8</v>
      </c>
      <c r="Z20" s="1">
        <v>-3</v>
      </c>
      <c r="AA20" s="1">
        <v>0.4</v>
      </c>
      <c r="AB20" s="1">
        <v>5.2</v>
      </c>
      <c r="AC20" s="23" t="s">
        <v>38</v>
      </c>
      <c r="AD20" s="1">
        <f t="shared" si="7"/>
        <v>21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40</v>
      </c>
      <c r="C21" s="1">
        <v>50</v>
      </c>
      <c r="D21" s="1">
        <v>105</v>
      </c>
      <c r="E21" s="1">
        <v>35</v>
      </c>
      <c r="F21" s="1">
        <v>115</v>
      </c>
      <c r="G21" s="7">
        <v>0.17</v>
      </c>
      <c r="H21" s="1">
        <v>120</v>
      </c>
      <c r="I21" s="1" t="s">
        <v>34</v>
      </c>
      <c r="J21" s="1">
        <v>36</v>
      </c>
      <c r="K21" s="1">
        <f t="shared" si="2"/>
        <v>-1</v>
      </c>
      <c r="L21" s="1"/>
      <c r="M21" s="1"/>
      <c r="N21" s="1"/>
      <c r="O21" s="1">
        <f t="shared" si="3"/>
        <v>7</v>
      </c>
      <c r="P21" s="5"/>
      <c r="Q21" s="5">
        <f t="shared" si="8"/>
        <v>0</v>
      </c>
      <c r="R21" s="5"/>
      <c r="S21" s="1"/>
      <c r="T21" s="1">
        <f t="shared" si="5"/>
        <v>16.428571428571427</v>
      </c>
      <c r="U21" s="1">
        <f t="shared" si="6"/>
        <v>16.428571428571427</v>
      </c>
      <c r="V21" s="1">
        <v>6</v>
      </c>
      <c r="W21" s="1">
        <v>4.8</v>
      </c>
      <c r="X21" s="1">
        <v>7.4</v>
      </c>
      <c r="Y21" s="1">
        <v>4.5999999999999996</v>
      </c>
      <c r="Z21" s="1">
        <v>5.8</v>
      </c>
      <c r="AA21" s="1">
        <v>6.4</v>
      </c>
      <c r="AB21" s="1">
        <v>4.8</v>
      </c>
      <c r="AC21" s="1"/>
      <c r="AD21" s="1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40</v>
      </c>
      <c r="C22" s="1">
        <v>49</v>
      </c>
      <c r="D22" s="1"/>
      <c r="E22" s="1"/>
      <c r="F22" s="1">
        <v>49</v>
      </c>
      <c r="G22" s="7">
        <v>0.05</v>
      </c>
      <c r="H22" s="1">
        <v>120</v>
      </c>
      <c r="I22" s="1" t="s">
        <v>34</v>
      </c>
      <c r="J22" s="1">
        <v>8</v>
      </c>
      <c r="K22" s="1">
        <f t="shared" si="2"/>
        <v>-8</v>
      </c>
      <c r="L22" s="1"/>
      <c r="M22" s="1"/>
      <c r="N22" s="1"/>
      <c r="O22" s="1">
        <f t="shared" si="3"/>
        <v>0</v>
      </c>
      <c r="P22" s="5"/>
      <c r="Q22" s="5">
        <f t="shared" si="8"/>
        <v>0</v>
      </c>
      <c r="R22" s="5"/>
      <c r="S22" s="1"/>
      <c r="T22" s="1" t="e">
        <f t="shared" si="5"/>
        <v>#DIV/0!</v>
      </c>
      <c r="U22" s="1" t="e">
        <f t="shared" si="6"/>
        <v>#DIV/0!</v>
      </c>
      <c r="V22" s="1">
        <v>-0.8</v>
      </c>
      <c r="W22" s="1">
        <v>0.4</v>
      </c>
      <c r="X22" s="1">
        <v>-0.2</v>
      </c>
      <c r="Y22" s="1">
        <v>0.8</v>
      </c>
      <c r="Z22" s="1">
        <v>2</v>
      </c>
      <c r="AA22" s="1">
        <v>0</v>
      </c>
      <c r="AB22" s="1">
        <v>1.4</v>
      </c>
      <c r="AC22" s="23" t="s">
        <v>38</v>
      </c>
      <c r="AD22" s="1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40</v>
      </c>
      <c r="C23" s="1">
        <v>140</v>
      </c>
      <c r="D23" s="1">
        <v>36</v>
      </c>
      <c r="E23" s="1">
        <v>12</v>
      </c>
      <c r="F23" s="1">
        <v>144</v>
      </c>
      <c r="G23" s="7">
        <v>0.35</v>
      </c>
      <c r="H23" s="1">
        <v>45</v>
      </c>
      <c r="I23" s="1" t="s">
        <v>34</v>
      </c>
      <c r="J23" s="1">
        <v>16</v>
      </c>
      <c r="K23" s="1">
        <f t="shared" si="2"/>
        <v>-4</v>
      </c>
      <c r="L23" s="1"/>
      <c r="M23" s="1"/>
      <c r="N23" s="1"/>
      <c r="O23" s="1">
        <f t="shared" si="3"/>
        <v>2.4</v>
      </c>
      <c r="P23" s="5"/>
      <c r="Q23" s="5">
        <f t="shared" si="8"/>
        <v>0</v>
      </c>
      <c r="R23" s="5"/>
      <c r="S23" s="1"/>
      <c r="T23" s="1">
        <f t="shared" si="5"/>
        <v>60</v>
      </c>
      <c r="U23" s="1">
        <f t="shared" si="6"/>
        <v>60</v>
      </c>
      <c r="V23" s="1">
        <v>2.6</v>
      </c>
      <c r="W23" s="1">
        <v>1.2</v>
      </c>
      <c r="X23" s="1">
        <v>1</v>
      </c>
      <c r="Y23" s="1">
        <v>-2.2000000000000002</v>
      </c>
      <c r="Z23" s="1">
        <v>-1.8</v>
      </c>
      <c r="AA23" s="1">
        <v>2</v>
      </c>
      <c r="AB23" s="1">
        <v>1.2</v>
      </c>
      <c r="AC23" s="23" t="s">
        <v>38</v>
      </c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40</v>
      </c>
      <c r="C24" s="1">
        <v>5</v>
      </c>
      <c r="D24" s="1">
        <v>12</v>
      </c>
      <c r="E24" s="1">
        <v>1</v>
      </c>
      <c r="F24" s="1">
        <v>12</v>
      </c>
      <c r="G24" s="7">
        <v>0.35</v>
      </c>
      <c r="H24" s="1">
        <v>45</v>
      </c>
      <c r="I24" s="1" t="s">
        <v>34</v>
      </c>
      <c r="J24" s="1">
        <v>6</v>
      </c>
      <c r="K24" s="1">
        <f t="shared" si="2"/>
        <v>-5</v>
      </c>
      <c r="L24" s="1"/>
      <c r="M24" s="1"/>
      <c r="N24" s="1"/>
      <c r="O24" s="1">
        <f t="shared" si="3"/>
        <v>0.2</v>
      </c>
      <c r="P24" s="5"/>
      <c r="Q24" s="5">
        <f t="shared" si="8"/>
        <v>0</v>
      </c>
      <c r="R24" s="5"/>
      <c r="S24" s="1"/>
      <c r="T24" s="1">
        <f t="shared" si="5"/>
        <v>60</v>
      </c>
      <c r="U24" s="1">
        <f t="shared" si="6"/>
        <v>60</v>
      </c>
      <c r="V24" s="1">
        <v>1.2</v>
      </c>
      <c r="W24" s="1">
        <v>1</v>
      </c>
      <c r="X24" s="1">
        <v>1.8</v>
      </c>
      <c r="Y24" s="1">
        <v>0.8</v>
      </c>
      <c r="Z24" s="1">
        <v>0.4</v>
      </c>
      <c r="AA24" s="1">
        <v>0.6</v>
      </c>
      <c r="AB24" s="1">
        <v>1.6</v>
      </c>
      <c r="AC24" s="1"/>
      <c r="AD24" s="1">
        <f t="shared" si="7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40</v>
      </c>
      <c r="C25" s="1">
        <v>64</v>
      </c>
      <c r="D25" s="1">
        <v>60</v>
      </c>
      <c r="E25" s="1">
        <v>31</v>
      </c>
      <c r="F25" s="1">
        <v>79</v>
      </c>
      <c r="G25" s="7">
        <v>0.35</v>
      </c>
      <c r="H25" s="1">
        <v>45</v>
      </c>
      <c r="I25" s="1" t="s">
        <v>34</v>
      </c>
      <c r="J25" s="1">
        <v>32</v>
      </c>
      <c r="K25" s="1">
        <f t="shared" si="2"/>
        <v>-1</v>
      </c>
      <c r="L25" s="1"/>
      <c r="M25" s="1"/>
      <c r="N25" s="1"/>
      <c r="O25" s="1">
        <f t="shared" si="3"/>
        <v>6.2</v>
      </c>
      <c r="P25" s="5"/>
      <c r="Q25" s="5">
        <f t="shared" si="8"/>
        <v>0</v>
      </c>
      <c r="R25" s="5"/>
      <c r="S25" s="1"/>
      <c r="T25" s="1">
        <f t="shared" si="5"/>
        <v>12.741935483870968</v>
      </c>
      <c r="U25" s="1">
        <f t="shared" si="6"/>
        <v>12.741935483870968</v>
      </c>
      <c r="V25" s="1">
        <v>-0.4</v>
      </c>
      <c r="W25" s="1">
        <v>-2.8</v>
      </c>
      <c r="X25" s="1">
        <v>1</v>
      </c>
      <c r="Y25" s="1">
        <v>-4.4000000000000004</v>
      </c>
      <c r="Z25" s="1">
        <v>5.8</v>
      </c>
      <c r="AA25" s="1">
        <v>3</v>
      </c>
      <c r="AB25" s="1">
        <v>2.4</v>
      </c>
      <c r="AC25" s="23" t="s">
        <v>38</v>
      </c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33</v>
      </c>
      <c r="C26" s="1">
        <v>-0.496</v>
      </c>
      <c r="D26" s="1">
        <v>587.71199999999999</v>
      </c>
      <c r="E26" s="1">
        <v>193.71799999999999</v>
      </c>
      <c r="F26" s="1">
        <v>390.99799999999999</v>
      </c>
      <c r="G26" s="7">
        <v>1</v>
      </c>
      <c r="H26" s="1">
        <v>50</v>
      </c>
      <c r="I26" s="1" t="s">
        <v>34</v>
      </c>
      <c r="J26" s="1">
        <v>190.5</v>
      </c>
      <c r="K26" s="1">
        <f t="shared" si="2"/>
        <v>3.2179999999999893</v>
      </c>
      <c r="L26" s="1"/>
      <c r="M26" s="1"/>
      <c r="N26" s="1"/>
      <c r="O26" s="1">
        <f t="shared" si="3"/>
        <v>38.743600000000001</v>
      </c>
      <c r="P26" s="5"/>
      <c r="Q26" s="5">
        <f t="shared" si="8"/>
        <v>0</v>
      </c>
      <c r="R26" s="5"/>
      <c r="S26" s="1"/>
      <c r="T26" s="1">
        <f t="shared" si="5"/>
        <v>10.091937765205092</v>
      </c>
      <c r="U26" s="1">
        <f t="shared" si="6"/>
        <v>10.091937765205092</v>
      </c>
      <c r="V26" s="1">
        <v>29.202999999999999</v>
      </c>
      <c r="W26" s="1">
        <v>66.672200000000004</v>
      </c>
      <c r="X26" s="1">
        <v>-7.8E-2</v>
      </c>
      <c r="Y26" s="1">
        <v>77.845600000000005</v>
      </c>
      <c r="Z26" s="1">
        <v>20.756599999999999</v>
      </c>
      <c r="AA26" s="1">
        <v>45.771799999999999</v>
      </c>
      <c r="AB26" s="1">
        <v>58.650199999999998</v>
      </c>
      <c r="AC26" s="1"/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59</v>
      </c>
      <c r="B27" s="1" t="s">
        <v>33</v>
      </c>
      <c r="C27" s="1"/>
      <c r="D27" s="1">
        <v>11.878</v>
      </c>
      <c r="E27" s="1"/>
      <c r="F27" s="1">
        <v>11.878</v>
      </c>
      <c r="G27" s="7">
        <v>1</v>
      </c>
      <c r="H27" s="1">
        <v>180</v>
      </c>
      <c r="I27" s="1" t="s">
        <v>34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>
        <f t="shared" si="8"/>
        <v>0</v>
      </c>
      <c r="R27" s="5"/>
      <c r="S27" s="1"/>
      <c r="T27" s="1" t="e">
        <f t="shared" si="5"/>
        <v>#DIV/0!</v>
      </c>
      <c r="U27" s="1" t="e">
        <f t="shared" si="6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1" t="s">
        <v>125</v>
      </c>
      <c r="AD27" s="1">
        <f t="shared" si="7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33</v>
      </c>
      <c r="C28" s="1">
        <v>1.9770000000000001</v>
      </c>
      <c r="D28" s="1">
        <v>324.404</v>
      </c>
      <c r="E28" s="1">
        <v>311.57400000000001</v>
      </c>
      <c r="F28" s="1">
        <v>14.807</v>
      </c>
      <c r="G28" s="7">
        <v>1</v>
      </c>
      <c r="H28" s="1">
        <v>40</v>
      </c>
      <c r="I28" s="1" t="s">
        <v>34</v>
      </c>
      <c r="J28" s="1">
        <v>308.2</v>
      </c>
      <c r="K28" s="1">
        <f t="shared" si="2"/>
        <v>3.3740000000000236</v>
      </c>
      <c r="L28" s="1"/>
      <c r="M28" s="1"/>
      <c r="N28" s="1"/>
      <c r="O28" s="1">
        <f t="shared" si="3"/>
        <v>62.314800000000005</v>
      </c>
      <c r="P28" s="5">
        <f>5*O28-F28</f>
        <v>296.767</v>
      </c>
      <c r="Q28" s="5">
        <f t="shared" si="8"/>
        <v>296.767</v>
      </c>
      <c r="R28" s="5"/>
      <c r="S28" s="1"/>
      <c r="T28" s="1">
        <f t="shared" si="5"/>
        <v>5</v>
      </c>
      <c r="U28" s="1">
        <f t="shared" si="6"/>
        <v>0.23761610403948979</v>
      </c>
      <c r="V28" s="1">
        <v>0</v>
      </c>
      <c r="W28" s="1">
        <v>0</v>
      </c>
      <c r="X28" s="1">
        <v>0</v>
      </c>
      <c r="Y28" s="1">
        <v>22.287199999999999</v>
      </c>
      <c r="Z28" s="1">
        <v>44.429000000000002</v>
      </c>
      <c r="AA28" s="1">
        <v>-0.11</v>
      </c>
      <c r="AB28" s="1">
        <v>2E-3</v>
      </c>
      <c r="AC28" s="1"/>
      <c r="AD28" s="1">
        <f t="shared" si="7"/>
        <v>297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8" t="s">
        <v>61</v>
      </c>
      <c r="B29" s="18" t="s">
        <v>33</v>
      </c>
      <c r="C29" s="18"/>
      <c r="D29" s="18"/>
      <c r="E29" s="18"/>
      <c r="F29" s="18"/>
      <c r="G29" s="19">
        <v>0</v>
      </c>
      <c r="H29" s="18">
        <v>30</v>
      </c>
      <c r="I29" s="18" t="s">
        <v>34</v>
      </c>
      <c r="J29" s="18"/>
      <c r="K29" s="18">
        <f t="shared" si="2"/>
        <v>0</v>
      </c>
      <c r="L29" s="18"/>
      <c r="M29" s="18"/>
      <c r="N29" s="18"/>
      <c r="O29" s="18">
        <f t="shared" si="3"/>
        <v>0</v>
      </c>
      <c r="P29" s="20"/>
      <c r="Q29" s="20">
        <f t="shared" si="8"/>
        <v>0</v>
      </c>
      <c r="R29" s="20"/>
      <c r="S29" s="18"/>
      <c r="T29" s="18" t="e">
        <f t="shared" si="5"/>
        <v>#DIV/0!</v>
      </c>
      <c r="U29" s="18" t="e">
        <f t="shared" si="6"/>
        <v>#DIV/0!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62</v>
      </c>
      <c r="AD29" s="18">
        <f t="shared" si="7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33</v>
      </c>
      <c r="C30" s="1">
        <v>16.716999999999999</v>
      </c>
      <c r="D30" s="1">
        <v>48.308</v>
      </c>
      <c r="E30" s="1">
        <v>35.526000000000003</v>
      </c>
      <c r="F30" s="1">
        <v>18.803000000000001</v>
      </c>
      <c r="G30" s="7">
        <v>1</v>
      </c>
      <c r="H30" s="1">
        <v>30</v>
      </c>
      <c r="I30" s="1" t="s">
        <v>34</v>
      </c>
      <c r="J30" s="1">
        <v>40.4</v>
      </c>
      <c r="K30" s="1">
        <f t="shared" si="2"/>
        <v>-4.8739999999999952</v>
      </c>
      <c r="L30" s="1"/>
      <c r="M30" s="1"/>
      <c r="N30" s="1"/>
      <c r="O30" s="1">
        <f t="shared" si="3"/>
        <v>7.1052000000000008</v>
      </c>
      <c r="P30" s="5">
        <f>8*O30-F30</f>
        <v>38.038600000000002</v>
      </c>
      <c r="Q30" s="5">
        <f t="shared" si="8"/>
        <v>38.038600000000002</v>
      </c>
      <c r="R30" s="5"/>
      <c r="S30" s="1"/>
      <c r="T30" s="1">
        <f t="shared" si="5"/>
        <v>7.9999999999999991</v>
      </c>
      <c r="U30" s="1">
        <f t="shared" si="6"/>
        <v>2.6463716714518943</v>
      </c>
      <c r="V30" s="1">
        <v>4.851</v>
      </c>
      <c r="W30" s="1">
        <v>5.3049999999999997</v>
      </c>
      <c r="X30" s="1">
        <v>3.4958</v>
      </c>
      <c r="Y30" s="1">
        <v>4.3426</v>
      </c>
      <c r="Z30" s="1">
        <v>8.4656000000000002</v>
      </c>
      <c r="AA30" s="1">
        <v>5.8385999999999996</v>
      </c>
      <c r="AB30" s="1">
        <v>4.2875999999999994</v>
      </c>
      <c r="AC30" s="1"/>
      <c r="AD30" s="1">
        <f t="shared" si="7"/>
        <v>38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33</v>
      </c>
      <c r="C31" s="1">
        <v>41.765000000000001</v>
      </c>
      <c r="D31" s="1"/>
      <c r="E31" s="1"/>
      <c r="F31" s="1">
        <v>41.765000000000001</v>
      </c>
      <c r="G31" s="7">
        <v>1</v>
      </c>
      <c r="H31" s="1">
        <v>45</v>
      </c>
      <c r="I31" s="1" t="s">
        <v>34</v>
      </c>
      <c r="J31" s="1">
        <v>1.3</v>
      </c>
      <c r="K31" s="1">
        <f t="shared" si="2"/>
        <v>-1.3</v>
      </c>
      <c r="L31" s="1"/>
      <c r="M31" s="1"/>
      <c r="N31" s="1"/>
      <c r="O31" s="1">
        <f t="shared" si="3"/>
        <v>0</v>
      </c>
      <c r="P31" s="5"/>
      <c r="Q31" s="5">
        <f t="shared" si="8"/>
        <v>0</v>
      </c>
      <c r="R31" s="5"/>
      <c r="S31" s="1"/>
      <c r="T31" s="1" t="e">
        <f t="shared" si="5"/>
        <v>#DIV/0!</v>
      </c>
      <c r="U31" s="1" t="e">
        <f t="shared" si="6"/>
        <v>#DIV/0!</v>
      </c>
      <c r="V31" s="1">
        <v>0</v>
      </c>
      <c r="W31" s="1">
        <v>-0.19400000000000001</v>
      </c>
      <c r="X31" s="1">
        <v>-0.17100000000000001</v>
      </c>
      <c r="Y31" s="1">
        <v>0.1694</v>
      </c>
      <c r="Z31" s="1">
        <v>0.46860000000000002</v>
      </c>
      <c r="AA31" s="1">
        <v>0.26960000000000001</v>
      </c>
      <c r="AB31" s="1">
        <v>0.18279999999999999</v>
      </c>
      <c r="AC31" s="23" t="s">
        <v>38</v>
      </c>
      <c r="AD31" s="1">
        <f t="shared" si="7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33</v>
      </c>
      <c r="C32" s="1">
        <v>7.69</v>
      </c>
      <c r="D32" s="1">
        <v>649.77</v>
      </c>
      <c r="E32" s="1">
        <v>319.59100000000001</v>
      </c>
      <c r="F32" s="1">
        <v>246.80699999999999</v>
      </c>
      <c r="G32" s="7">
        <v>1</v>
      </c>
      <c r="H32" s="1">
        <v>40</v>
      </c>
      <c r="I32" s="1" t="s">
        <v>34</v>
      </c>
      <c r="J32" s="1">
        <v>289.89999999999998</v>
      </c>
      <c r="K32" s="1">
        <f t="shared" si="2"/>
        <v>29.691000000000031</v>
      </c>
      <c r="L32" s="1"/>
      <c r="M32" s="1"/>
      <c r="N32" s="1"/>
      <c r="O32" s="1">
        <f t="shared" si="3"/>
        <v>63.918199999999999</v>
      </c>
      <c r="P32" s="5">
        <f t="shared" ref="P32" si="9">10*O32-F32</f>
        <v>392.375</v>
      </c>
      <c r="Q32" s="5">
        <v>250</v>
      </c>
      <c r="R32" s="5">
        <v>250</v>
      </c>
      <c r="S32" s="1" t="s">
        <v>136</v>
      </c>
      <c r="T32" s="1">
        <f t="shared" si="5"/>
        <v>7.7725436573620659</v>
      </c>
      <c r="U32" s="1">
        <f t="shared" si="6"/>
        <v>3.8612945921505926</v>
      </c>
      <c r="V32" s="1">
        <v>49.498199999999997</v>
      </c>
      <c r="W32" s="1">
        <v>48.497399999999999</v>
      </c>
      <c r="X32" s="1">
        <v>33.180999999999997</v>
      </c>
      <c r="Y32" s="1">
        <v>50.534999999999997</v>
      </c>
      <c r="Z32" s="1">
        <v>46.692799999999998</v>
      </c>
      <c r="AA32" s="1">
        <v>70.724999999999994</v>
      </c>
      <c r="AB32" s="1">
        <v>42.199800000000003</v>
      </c>
      <c r="AC32" s="1"/>
      <c r="AD32" s="1">
        <f t="shared" si="7"/>
        <v>250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33</v>
      </c>
      <c r="C33" s="1">
        <v>17.091999999999999</v>
      </c>
      <c r="D33" s="1"/>
      <c r="E33" s="1">
        <v>4.32</v>
      </c>
      <c r="F33" s="1">
        <v>12.772</v>
      </c>
      <c r="G33" s="7">
        <v>1</v>
      </c>
      <c r="H33" s="1">
        <v>40</v>
      </c>
      <c r="I33" s="1" t="s">
        <v>34</v>
      </c>
      <c r="J33" s="1">
        <v>3.9</v>
      </c>
      <c r="K33" s="1">
        <f t="shared" si="2"/>
        <v>0.42000000000000037</v>
      </c>
      <c r="L33" s="1"/>
      <c r="M33" s="1"/>
      <c r="N33" s="1"/>
      <c r="O33" s="1">
        <f t="shared" si="3"/>
        <v>0.8640000000000001</v>
      </c>
      <c r="P33" s="5"/>
      <c r="Q33" s="5">
        <f t="shared" si="8"/>
        <v>0</v>
      </c>
      <c r="R33" s="5"/>
      <c r="S33" s="1"/>
      <c r="T33" s="1">
        <f t="shared" si="5"/>
        <v>14.782407407407407</v>
      </c>
      <c r="U33" s="1">
        <f t="shared" si="6"/>
        <v>14.782407407407407</v>
      </c>
      <c r="V33" s="1">
        <v>1.2143999999999999</v>
      </c>
      <c r="W33" s="1">
        <v>0.49719999999999998</v>
      </c>
      <c r="X33" s="1">
        <v>0.73280000000000001</v>
      </c>
      <c r="Y33" s="1">
        <v>2.2231999999999998</v>
      </c>
      <c r="Z33" s="1">
        <v>1.2267999999999999</v>
      </c>
      <c r="AA33" s="1">
        <v>1.1788000000000001</v>
      </c>
      <c r="AB33" s="1">
        <v>-2.4199999999999999E-2</v>
      </c>
      <c r="AC33" s="23" t="s">
        <v>38</v>
      </c>
      <c r="AD33" s="1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67</v>
      </c>
      <c r="B34" s="18" t="s">
        <v>33</v>
      </c>
      <c r="C34" s="18"/>
      <c r="D34" s="18"/>
      <c r="E34" s="18"/>
      <c r="F34" s="18"/>
      <c r="G34" s="19">
        <v>0</v>
      </c>
      <c r="H34" s="18">
        <v>55</v>
      </c>
      <c r="I34" s="18" t="s">
        <v>34</v>
      </c>
      <c r="J34" s="18"/>
      <c r="K34" s="18">
        <f t="shared" si="2"/>
        <v>0</v>
      </c>
      <c r="L34" s="18"/>
      <c r="M34" s="18"/>
      <c r="N34" s="18"/>
      <c r="O34" s="18">
        <f t="shared" si="3"/>
        <v>0</v>
      </c>
      <c r="P34" s="20"/>
      <c r="Q34" s="20">
        <f t="shared" si="8"/>
        <v>0</v>
      </c>
      <c r="R34" s="20"/>
      <c r="S34" s="18"/>
      <c r="T34" s="18" t="e">
        <f t="shared" si="5"/>
        <v>#DIV/0!</v>
      </c>
      <c r="U34" s="18" t="e">
        <f t="shared" si="6"/>
        <v>#DIV/0!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 t="s">
        <v>62</v>
      </c>
      <c r="AD34" s="18">
        <f t="shared" si="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68</v>
      </c>
      <c r="B35" s="1" t="s">
        <v>40</v>
      </c>
      <c r="C35" s="1">
        <v>33</v>
      </c>
      <c r="D35" s="1">
        <v>72</v>
      </c>
      <c r="E35" s="22">
        <f>21+E93</f>
        <v>35</v>
      </c>
      <c r="F35" s="22">
        <f>83+F93</f>
        <v>49</v>
      </c>
      <c r="G35" s="7">
        <v>0.35</v>
      </c>
      <c r="H35" s="1">
        <v>40</v>
      </c>
      <c r="I35" s="1" t="s">
        <v>34</v>
      </c>
      <c r="J35" s="1">
        <v>22</v>
      </c>
      <c r="K35" s="1">
        <f t="shared" si="2"/>
        <v>13</v>
      </c>
      <c r="L35" s="1"/>
      <c r="M35" s="1"/>
      <c r="N35" s="1"/>
      <c r="O35" s="1">
        <f t="shared" si="3"/>
        <v>7</v>
      </c>
      <c r="P35" s="5">
        <f t="shared" ref="P35:P38" si="10">10*O35-F35</f>
        <v>21</v>
      </c>
      <c r="Q35" s="5">
        <f t="shared" si="8"/>
        <v>21</v>
      </c>
      <c r="R35" s="5"/>
      <c r="S35" s="1"/>
      <c r="T35" s="1">
        <f t="shared" si="5"/>
        <v>10</v>
      </c>
      <c r="U35" s="1">
        <f t="shared" si="6"/>
        <v>7</v>
      </c>
      <c r="V35" s="1">
        <v>6.2</v>
      </c>
      <c r="W35" s="1">
        <v>6.6</v>
      </c>
      <c r="X35" s="1">
        <v>6.8</v>
      </c>
      <c r="Y35" s="1">
        <v>5.6</v>
      </c>
      <c r="Z35" s="1">
        <v>7</v>
      </c>
      <c r="AA35" s="1">
        <v>6</v>
      </c>
      <c r="AB35" s="1">
        <v>5.4</v>
      </c>
      <c r="AC35" s="1"/>
      <c r="AD35" s="1">
        <f t="shared" si="7"/>
        <v>7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69</v>
      </c>
      <c r="B36" s="1" t="s">
        <v>40</v>
      </c>
      <c r="C36" s="1">
        <v>40</v>
      </c>
      <c r="D36" s="1">
        <v>349</v>
      </c>
      <c r="E36" s="22">
        <f>88+E94</f>
        <v>156</v>
      </c>
      <c r="F36" s="22">
        <f>289+F94</f>
        <v>177</v>
      </c>
      <c r="G36" s="7">
        <v>0.4</v>
      </c>
      <c r="H36" s="1">
        <v>45</v>
      </c>
      <c r="I36" s="1" t="s">
        <v>34</v>
      </c>
      <c r="J36" s="1">
        <v>94</v>
      </c>
      <c r="K36" s="1">
        <f t="shared" si="2"/>
        <v>62</v>
      </c>
      <c r="L36" s="1"/>
      <c r="M36" s="1"/>
      <c r="N36" s="1"/>
      <c r="O36" s="1">
        <f t="shared" si="3"/>
        <v>31.2</v>
      </c>
      <c r="P36" s="5">
        <f t="shared" si="10"/>
        <v>135</v>
      </c>
      <c r="Q36" s="5">
        <f t="shared" si="8"/>
        <v>135</v>
      </c>
      <c r="R36" s="5"/>
      <c r="S36" s="1"/>
      <c r="T36" s="1">
        <f t="shared" si="5"/>
        <v>10</v>
      </c>
      <c r="U36" s="1">
        <f t="shared" si="6"/>
        <v>5.6730769230769234</v>
      </c>
      <c r="V36" s="1">
        <v>26.2</v>
      </c>
      <c r="W36" s="1">
        <v>21.8</v>
      </c>
      <c r="X36" s="1">
        <v>16.2</v>
      </c>
      <c r="Y36" s="1">
        <v>23.8</v>
      </c>
      <c r="Z36" s="1">
        <v>22</v>
      </c>
      <c r="AA36" s="1">
        <v>19.8</v>
      </c>
      <c r="AB36" s="1">
        <v>24.8</v>
      </c>
      <c r="AC36" s="1"/>
      <c r="AD36" s="1">
        <f t="shared" si="7"/>
        <v>54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70</v>
      </c>
      <c r="B37" s="1" t="s">
        <v>40</v>
      </c>
      <c r="C37" s="1">
        <v>31</v>
      </c>
      <c r="D37" s="1">
        <v>285</v>
      </c>
      <c r="E37" s="1">
        <v>140</v>
      </c>
      <c r="F37" s="1">
        <v>129</v>
      </c>
      <c r="G37" s="7">
        <v>0.45</v>
      </c>
      <c r="H37" s="1">
        <v>50</v>
      </c>
      <c r="I37" s="1" t="s">
        <v>34</v>
      </c>
      <c r="J37" s="1">
        <v>151</v>
      </c>
      <c r="K37" s="1">
        <f t="shared" si="2"/>
        <v>-11</v>
      </c>
      <c r="L37" s="1"/>
      <c r="M37" s="1"/>
      <c r="N37" s="1"/>
      <c r="O37" s="1">
        <f t="shared" si="3"/>
        <v>28</v>
      </c>
      <c r="P37" s="5">
        <f t="shared" si="10"/>
        <v>151</v>
      </c>
      <c r="Q37" s="5">
        <f t="shared" si="8"/>
        <v>151</v>
      </c>
      <c r="R37" s="5"/>
      <c r="S37" s="1"/>
      <c r="T37" s="1">
        <f t="shared" si="5"/>
        <v>10</v>
      </c>
      <c r="U37" s="1">
        <f t="shared" si="6"/>
        <v>4.6071428571428568</v>
      </c>
      <c r="V37" s="1">
        <v>23.8</v>
      </c>
      <c r="W37" s="1">
        <v>26</v>
      </c>
      <c r="X37" s="1">
        <v>19.8</v>
      </c>
      <c r="Y37" s="1">
        <v>28.4</v>
      </c>
      <c r="Z37" s="1">
        <v>23.4</v>
      </c>
      <c r="AA37" s="1">
        <v>27.4</v>
      </c>
      <c r="AB37" s="1">
        <v>27.6</v>
      </c>
      <c r="AC37" s="1"/>
      <c r="AD37" s="1">
        <f t="shared" si="7"/>
        <v>68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40</v>
      </c>
      <c r="C38" s="1">
        <v>7</v>
      </c>
      <c r="D38" s="1">
        <v>233</v>
      </c>
      <c r="E38" s="1">
        <v>101</v>
      </c>
      <c r="F38" s="1">
        <v>117</v>
      </c>
      <c r="G38" s="7">
        <v>0.4</v>
      </c>
      <c r="H38" s="1">
        <v>45</v>
      </c>
      <c r="I38" s="1" t="s">
        <v>34</v>
      </c>
      <c r="J38" s="1">
        <v>106</v>
      </c>
      <c r="K38" s="1">
        <f t="shared" ref="K38:K69" si="11">E38-J38</f>
        <v>-5</v>
      </c>
      <c r="L38" s="1"/>
      <c r="M38" s="1"/>
      <c r="N38" s="1"/>
      <c r="O38" s="1">
        <f t="shared" si="3"/>
        <v>20.2</v>
      </c>
      <c r="P38" s="5">
        <f t="shared" si="10"/>
        <v>85</v>
      </c>
      <c r="Q38" s="5">
        <f t="shared" si="8"/>
        <v>85</v>
      </c>
      <c r="R38" s="5"/>
      <c r="S38" s="1"/>
      <c r="T38" s="1">
        <f t="shared" si="5"/>
        <v>10</v>
      </c>
      <c r="U38" s="1">
        <f t="shared" si="6"/>
        <v>5.7920792079207919</v>
      </c>
      <c r="V38" s="1">
        <v>18</v>
      </c>
      <c r="W38" s="1">
        <v>16</v>
      </c>
      <c r="X38" s="1">
        <v>14.4</v>
      </c>
      <c r="Y38" s="1">
        <v>8.1999999999999993</v>
      </c>
      <c r="Z38" s="1">
        <v>15.8</v>
      </c>
      <c r="AA38" s="1">
        <v>12</v>
      </c>
      <c r="AB38" s="1">
        <v>14.6</v>
      </c>
      <c r="AC38" s="1"/>
      <c r="AD38" s="1">
        <f t="shared" si="7"/>
        <v>34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40</v>
      </c>
      <c r="C39" s="1">
        <v>11</v>
      </c>
      <c r="D39" s="1">
        <v>203</v>
      </c>
      <c r="E39" s="1">
        <v>112</v>
      </c>
      <c r="F39" s="1">
        <v>56</v>
      </c>
      <c r="G39" s="7">
        <v>0.4</v>
      </c>
      <c r="H39" s="1">
        <v>50</v>
      </c>
      <c r="I39" s="1" t="s">
        <v>34</v>
      </c>
      <c r="J39" s="1">
        <v>121</v>
      </c>
      <c r="K39" s="1">
        <f t="shared" si="11"/>
        <v>-9</v>
      </c>
      <c r="L39" s="1"/>
      <c r="M39" s="1"/>
      <c r="N39" s="1"/>
      <c r="O39" s="1">
        <f t="shared" si="3"/>
        <v>22.4</v>
      </c>
      <c r="P39" s="5">
        <f>9*O39-F39</f>
        <v>145.6</v>
      </c>
      <c r="Q39" s="5">
        <f t="shared" si="8"/>
        <v>145.6</v>
      </c>
      <c r="R39" s="5"/>
      <c r="S39" s="1"/>
      <c r="T39" s="1">
        <f t="shared" si="5"/>
        <v>9</v>
      </c>
      <c r="U39" s="1">
        <f t="shared" si="6"/>
        <v>2.5</v>
      </c>
      <c r="V39" s="1">
        <v>16</v>
      </c>
      <c r="W39" s="1">
        <v>22</v>
      </c>
      <c r="X39" s="1">
        <v>15.8</v>
      </c>
      <c r="Y39" s="1">
        <v>23.8</v>
      </c>
      <c r="Z39" s="1">
        <v>20.399999999999999</v>
      </c>
      <c r="AA39" s="1">
        <v>18.600000000000001</v>
      </c>
      <c r="AB39" s="1">
        <v>23.8</v>
      </c>
      <c r="AC39" s="1"/>
      <c r="AD39" s="1">
        <f t="shared" si="7"/>
        <v>58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40</v>
      </c>
      <c r="C40" s="1">
        <v>11</v>
      </c>
      <c r="D40" s="1">
        <v>12</v>
      </c>
      <c r="E40" s="1">
        <v>6</v>
      </c>
      <c r="F40" s="1">
        <v>17</v>
      </c>
      <c r="G40" s="7">
        <v>0.4</v>
      </c>
      <c r="H40" s="1">
        <v>40</v>
      </c>
      <c r="I40" s="1" t="s">
        <v>34</v>
      </c>
      <c r="J40" s="1">
        <v>6</v>
      </c>
      <c r="K40" s="1">
        <f t="shared" si="11"/>
        <v>0</v>
      </c>
      <c r="L40" s="1"/>
      <c r="M40" s="1"/>
      <c r="N40" s="1"/>
      <c r="O40" s="1">
        <f t="shared" si="3"/>
        <v>1.2</v>
      </c>
      <c r="P40" s="5"/>
      <c r="Q40" s="5">
        <f t="shared" si="8"/>
        <v>0</v>
      </c>
      <c r="R40" s="5"/>
      <c r="S40" s="1"/>
      <c r="T40" s="1">
        <f t="shared" si="5"/>
        <v>14.166666666666668</v>
      </c>
      <c r="U40" s="1">
        <f t="shared" si="6"/>
        <v>14.166666666666668</v>
      </c>
      <c r="V40" s="1">
        <v>1.4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21" t="s">
        <v>48</v>
      </c>
      <c r="AD40" s="1">
        <f t="shared" si="7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8" t="s">
        <v>74</v>
      </c>
      <c r="B41" s="18" t="s">
        <v>33</v>
      </c>
      <c r="C41" s="18"/>
      <c r="D41" s="18"/>
      <c r="E41" s="18"/>
      <c r="F41" s="18"/>
      <c r="G41" s="19">
        <v>0</v>
      </c>
      <c r="H41" s="18">
        <v>45</v>
      </c>
      <c r="I41" s="18" t="s">
        <v>34</v>
      </c>
      <c r="J41" s="18"/>
      <c r="K41" s="18">
        <f t="shared" si="11"/>
        <v>0</v>
      </c>
      <c r="L41" s="18"/>
      <c r="M41" s="18"/>
      <c r="N41" s="18"/>
      <c r="O41" s="18">
        <f t="shared" si="3"/>
        <v>0</v>
      </c>
      <c r="P41" s="20"/>
      <c r="Q41" s="20">
        <f t="shared" si="8"/>
        <v>0</v>
      </c>
      <c r="R41" s="20"/>
      <c r="S41" s="18"/>
      <c r="T41" s="18" t="e">
        <f t="shared" si="5"/>
        <v>#DIV/0!</v>
      </c>
      <c r="U41" s="18" t="e">
        <f t="shared" si="6"/>
        <v>#DIV/0!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-0.55459999999999998</v>
      </c>
      <c r="AB41" s="18">
        <v>-7.4399999999999994E-2</v>
      </c>
      <c r="AC41" s="18" t="s">
        <v>62</v>
      </c>
      <c r="AD41" s="18">
        <f t="shared" si="7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40</v>
      </c>
      <c r="C42" s="1">
        <v>117</v>
      </c>
      <c r="D42" s="1"/>
      <c r="E42" s="1">
        <v>74</v>
      </c>
      <c r="F42" s="1">
        <v>43</v>
      </c>
      <c r="G42" s="7">
        <v>0.1</v>
      </c>
      <c r="H42" s="1">
        <v>730</v>
      </c>
      <c r="I42" s="1" t="s">
        <v>34</v>
      </c>
      <c r="J42" s="1">
        <v>74</v>
      </c>
      <c r="K42" s="1">
        <f t="shared" si="11"/>
        <v>0</v>
      </c>
      <c r="L42" s="1"/>
      <c r="M42" s="1"/>
      <c r="N42" s="1"/>
      <c r="O42" s="1">
        <f t="shared" si="3"/>
        <v>14.8</v>
      </c>
      <c r="P42" s="5">
        <f>9*O42-F42</f>
        <v>90.200000000000017</v>
      </c>
      <c r="Q42" s="5">
        <f t="shared" si="8"/>
        <v>90.200000000000017</v>
      </c>
      <c r="R42" s="5"/>
      <c r="S42" s="1"/>
      <c r="T42" s="1">
        <f t="shared" si="5"/>
        <v>9</v>
      </c>
      <c r="U42" s="1">
        <f t="shared" si="6"/>
        <v>2.9054054054054053</v>
      </c>
      <c r="V42" s="1">
        <v>8.1999999999999993</v>
      </c>
      <c r="W42" s="1">
        <v>11.4</v>
      </c>
      <c r="X42" s="1">
        <v>15.4</v>
      </c>
      <c r="Y42" s="1">
        <v>19.600000000000001</v>
      </c>
      <c r="Z42" s="1">
        <v>18</v>
      </c>
      <c r="AA42" s="1">
        <v>0</v>
      </c>
      <c r="AB42" s="1">
        <v>27.4</v>
      </c>
      <c r="AC42" s="1"/>
      <c r="AD42" s="1">
        <f t="shared" si="7"/>
        <v>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40</v>
      </c>
      <c r="C43" s="1">
        <v>-2</v>
      </c>
      <c r="D43" s="1">
        <v>84</v>
      </c>
      <c r="E43" s="1">
        <v>59</v>
      </c>
      <c r="F43" s="1">
        <v>17</v>
      </c>
      <c r="G43" s="7">
        <v>0.35</v>
      </c>
      <c r="H43" s="1">
        <v>40</v>
      </c>
      <c r="I43" s="1" t="s">
        <v>34</v>
      </c>
      <c r="J43" s="1">
        <v>80</v>
      </c>
      <c r="K43" s="1">
        <f t="shared" si="11"/>
        <v>-21</v>
      </c>
      <c r="L43" s="1"/>
      <c r="M43" s="1"/>
      <c r="N43" s="1"/>
      <c r="O43" s="1">
        <f t="shared" si="3"/>
        <v>11.8</v>
      </c>
      <c r="P43" s="5">
        <f>6*O43-F43</f>
        <v>53.800000000000011</v>
      </c>
      <c r="Q43" s="5">
        <f t="shared" si="8"/>
        <v>53.800000000000011</v>
      </c>
      <c r="R43" s="5"/>
      <c r="S43" s="1"/>
      <c r="T43" s="1">
        <f t="shared" si="5"/>
        <v>6.0000000000000009</v>
      </c>
      <c r="U43" s="1">
        <f t="shared" si="6"/>
        <v>1.4406779661016949</v>
      </c>
      <c r="V43" s="1">
        <v>6.2</v>
      </c>
      <c r="W43" s="1">
        <v>7.6</v>
      </c>
      <c r="X43" s="1">
        <v>5.6</v>
      </c>
      <c r="Y43" s="1">
        <v>10.4</v>
      </c>
      <c r="Z43" s="1">
        <v>7.6</v>
      </c>
      <c r="AA43" s="1">
        <v>10.8</v>
      </c>
      <c r="AB43" s="1">
        <v>6.8</v>
      </c>
      <c r="AC43" s="1"/>
      <c r="AD43" s="1">
        <f t="shared" si="7"/>
        <v>19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40</v>
      </c>
      <c r="C44" s="1">
        <v>40</v>
      </c>
      <c r="D44" s="1">
        <v>60</v>
      </c>
      <c r="E44" s="1">
        <v>18</v>
      </c>
      <c r="F44" s="1">
        <v>65</v>
      </c>
      <c r="G44" s="7">
        <v>0.4</v>
      </c>
      <c r="H44" s="1">
        <v>40</v>
      </c>
      <c r="I44" s="1" t="s">
        <v>34</v>
      </c>
      <c r="J44" s="1">
        <v>27</v>
      </c>
      <c r="K44" s="1">
        <f t="shared" si="11"/>
        <v>-9</v>
      </c>
      <c r="L44" s="1"/>
      <c r="M44" s="1"/>
      <c r="N44" s="1"/>
      <c r="O44" s="1">
        <f t="shared" si="3"/>
        <v>3.6</v>
      </c>
      <c r="P44" s="5"/>
      <c r="Q44" s="5">
        <f t="shared" si="8"/>
        <v>0</v>
      </c>
      <c r="R44" s="5"/>
      <c r="S44" s="1"/>
      <c r="T44" s="1">
        <f t="shared" si="5"/>
        <v>18.055555555555554</v>
      </c>
      <c r="U44" s="1">
        <f t="shared" si="6"/>
        <v>18.055555555555554</v>
      </c>
      <c r="V44" s="1">
        <v>1.8</v>
      </c>
      <c r="W44" s="1">
        <v>3.6</v>
      </c>
      <c r="X44" s="1">
        <v>2.4</v>
      </c>
      <c r="Y44" s="1">
        <v>5.6</v>
      </c>
      <c r="Z44" s="1">
        <v>4.4000000000000004</v>
      </c>
      <c r="AA44" s="1">
        <v>2.8</v>
      </c>
      <c r="AB44" s="1">
        <v>2</v>
      </c>
      <c r="AC44" s="23" t="s">
        <v>38</v>
      </c>
      <c r="AD44" s="1">
        <f t="shared" si="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40</v>
      </c>
      <c r="C45" s="1">
        <v>395</v>
      </c>
      <c r="D45" s="1">
        <v>32</v>
      </c>
      <c r="E45" s="1">
        <v>33</v>
      </c>
      <c r="F45" s="1">
        <v>384</v>
      </c>
      <c r="G45" s="7">
        <v>0.4</v>
      </c>
      <c r="H45" s="1">
        <v>45</v>
      </c>
      <c r="I45" s="1" t="s">
        <v>34</v>
      </c>
      <c r="J45" s="1">
        <v>34</v>
      </c>
      <c r="K45" s="1">
        <f t="shared" si="11"/>
        <v>-1</v>
      </c>
      <c r="L45" s="1"/>
      <c r="M45" s="1"/>
      <c r="N45" s="1"/>
      <c r="O45" s="1">
        <f t="shared" si="3"/>
        <v>6.6</v>
      </c>
      <c r="P45" s="5"/>
      <c r="Q45" s="5">
        <f t="shared" si="8"/>
        <v>0</v>
      </c>
      <c r="R45" s="5"/>
      <c r="S45" s="1"/>
      <c r="T45" s="1">
        <f t="shared" si="5"/>
        <v>58.181818181818187</v>
      </c>
      <c r="U45" s="1">
        <f t="shared" si="6"/>
        <v>58.181818181818187</v>
      </c>
      <c r="V45" s="1">
        <v>3</v>
      </c>
      <c r="W45" s="1">
        <v>5.8</v>
      </c>
      <c r="X45" s="1">
        <v>7</v>
      </c>
      <c r="Y45" s="1">
        <v>-3.8</v>
      </c>
      <c r="Z45" s="1">
        <v>-3.4</v>
      </c>
      <c r="AA45" s="1">
        <v>5.2</v>
      </c>
      <c r="AB45" s="1">
        <v>3.2</v>
      </c>
      <c r="AC45" s="23" t="s">
        <v>38</v>
      </c>
      <c r="AD45" s="1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40</v>
      </c>
      <c r="C46" s="1">
        <v>5</v>
      </c>
      <c r="D46" s="1">
        <v>168</v>
      </c>
      <c r="E46" s="1">
        <v>48</v>
      </c>
      <c r="F46" s="1">
        <v>117</v>
      </c>
      <c r="G46" s="7">
        <v>0.35</v>
      </c>
      <c r="H46" s="1">
        <v>40</v>
      </c>
      <c r="I46" s="1" t="s">
        <v>34</v>
      </c>
      <c r="J46" s="1">
        <v>73</v>
      </c>
      <c r="K46" s="1">
        <f t="shared" si="11"/>
        <v>-25</v>
      </c>
      <c r="L46" s="1"/>
      <c r="M46" s="1"/>
      <c r="N46" s="1"/>
      <c r="O46" s="1">
        <f t="shared" si="3"/>
        <v>9.6</v>
      </c>
      <c r="P46" s="5"/>
      <c r="Q46" s="5">
        <f t="shared" si="8"/>
        <v>0</v>
      </c>
      <c r="R46" s="5"/>
      <c r="S46" s="1"/>
      <c r="T46" s="1">
        <f t="shared" si="5"/>
        <v>12.1875</v>
      </c>
      <c r="U46" s="1">
        <f t="shared" si="6"/>
        <v>12.1875</v>
      </c>
      <c r="V46" s="1">
        <v>13.2</v>
      </c>
      <c r="W46" s="1">
        <v>9.6</v>
      </c>
      <c r="X46" s="1">
        <v>10.4</v>
      </c>
      <c r="Y46" s="1">
        <v>8.6</v>
      </c>
      <c r="Z46" s="1">
        <v>13.6</v>
      </c>
      <c r="AA46" s="1">
        <v>11.6</v>
      </c>
      <c r="AB46" s="1">
        <v>11.2</v>
      </c>
      <c r="AC46" s="1"/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33</v>
      </c>
      <c r="C47" s="1">
        <v>99.262</v>
      </c>
      <c r="D47" s="1">
        <v>204.43</v>
      </c>
      <c r="E47" s="1">
        <v>239.60900000000001</v>
      </c>
      <c r="F47" s="1">
        <v>62.731000000000002</v>
      </c>
      <c r="G47" s="7">
        <v>1</v>
      </c>
      <c r="H47" s="1">
        <v>50</v>
      </c>
      <c r="I47" s="1" t="s">
        <v>34</v>
      </c>
      <c r="J47" s="1">
        <v>233.2</v>
      </c>
      <c r="K47" s="1">
        <f t="shared" si="11"/>
        <v>6.4090000000000202</v>
      </c>
      <c r="L47" s="1"/>
      <c r="M47" s="1"/>
      <c r="N47" s="1"/>
      <c r="O47" s="1">
        <f t="shared" si="3"/>
        <v>47.921800000000005</v>
      </c>
      <c r="P47" s="26">
        <f>5*O47-F47</f>
        <v>176.87800000000004</v>
      </c>
      <c r="Q47" s="26">
        <v>30</v>
      </c>
      <c r="R47" s="5">
        <v>30</v>
      </c>
      <c r="S47" s="1" t="s">
        <v>136</v>
      </c>
      <c r="T47" s="1">
        <f t="shared" si="5"/>
        <v>1.9350483496028945</v>
      </c>
      <c r="U47" s="1">
        <f t="shared" si="6"/>
        <v>1.3090284588642329</v>
      </c>
      <c r="V47" s="1">
        <v>1.9570000000000001</v>
      </c>
      <c r="W47" s="1">
        <v>1.3520000000000001</v>
      </c>
      <c r="X47" s="1">
        <v>4.3857999999999997</v>
      </c>
      <c r="Y47" s="1">
        <v>18.43</v>
      </c>
      <c r="Z47" s="1">
        <v>51.428600000000003</v>
      </c>
      <c r="AA47" s="1">
        <v>2.6120000000000001</v>
      </c>
      <c r="AB47" s="1">
        <v>4.3</v>
      </c>
      <c r="AC47" s="25" t="s">
        <v>135</v>
      </c>
      <c r="AD47" s="1">
        <f t="shared" si="7"/>
        <v>30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33</v>
      </c>
      <c r="C48" s="1">
        <v>5.2850000000000001</v>
      </c>
      <c r="D48" s="1">
        <v>32.377000000000002</v>
      </c>
      <c r="E48" s="1">
        <v>17.62</v>
      </c>
      <c r="F48" s="1">
        <v>20.042000000000002</v>
      </c>
      <c r="G48" s="7">
        <v>1</v>
      </c>
      <c r="H48" s="1">
        <v>50</v>
      </c>
      <c r="I48" s="1" t="s">
        <v>34</v>
      </c>
      <c r="J48" s="1">
        <v>17</v>
      </c>
      <c r="K48" s="1">
        <f t="shared" si="11"/>
        <v>0.62000000000000099</v>
      </c>
      <c r="L48" s="1"/>
      <c r="M48" s="1"/>
      <c r="N48" s="1"/>
      <c r="O48" s="1">
        <f t="shared" si="3"/>
        <v>3.524</v>
      </c>
      <c r="P48" s="5">
        <f>9*O48-F48</f>
        <v>11.673999999999999</v>
      </c>
      <c r="Q48" s="5">
        <f t="shared" si="8"/>
        <v>11.673999999999999</v>
      </c>
      <c r="R48" s="5"/>
      <c r="S48" s="1"/>
      <c r="T48" s="1">
        <f t="shared" si="5"/>
        <v>9</v>
      </c>
      <c r="U48" s="1">
        <f t="shared" si="6"/>
        <v>5.6872871736662889</v>
      </c>
      <c r="V48" s="1">
        <v>9.6000000000000002E-2</v>
      </c>
      <c r="W48" s="1">
        <v>1.6240000000000001</v>
      </c>
      <c r="X48" s="1">
        <v>0.81199999999999994</v>
      </c>
      <c r="Y48" s="1">
        <v>1.4776</v>
      </c>
      <c r="Z48" s="1">
        <v>0.5444</v>
      </c>
      <c r="AA48" s="1">
        <v>1.9052</v>
      </c>
      <c r="AB48" s="1">
        <v>1.0344</v>
      </c>
      <c r="AC48" s="1"/>
      <c r="AD48" s="1">
        <f t="shared" si="7"/>
        <v>12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33</v>
      </c>
      <c r="C49" s="1">
        <v>80.745000000000005</v>
      </c>
      <c r="D49" s="1"/>
      <c r="E49" s="1"/>
      <c r="F49" s="1">
        <v>80.745000000000005</v>
      </c>
      <c r="G49" s="7">
        <v>1</v>
      </c>
      <c r="H49" s="1">
        <v>40</v>
      </c>
      <c r="I49" s="1" t="s">
        <v>34</v>
      </c>
      <c r="J49" s="1">
        <v>1.3</v>
      </c>
      <c r="K49" s="1">
        <f t="shared" si="11"/>
        <v>-1.3</v>
      </c>
      <c r="L49" s="1"/>
      <c r="M49" s="1"/>
      <c r="N49" s="1"/>
      <c r="O49" s="1">
        <f t="shared" si="3"/>
        <v>0</v>
      </c>
      <c r="P49" s="5"/>
      <c r="Q49" s="5">
        <f t="shared" si="8"/>
        <v>0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9.7388000000000012</v>
      </c>
      <c r="Z49" s="1">
        <v>-0.85099999999999998</v>
      </c>
      <c r="AA49" s="1">
        <v>-0.57279999999999998</v>
      </c>
      <c r="AB49" s="1">
        <v>0.1434</v>
      </c>
      <c r="AC49" s="23" t="s">
        <v>38</v>
      </c>
      <c r="AD49" s="1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40</v>
      </c>
      <c r="C50" s="1">
        <v>2</v>
      </c>
      <c r="D50" s="1">
        <v>532</v>
      </c>
      <c r="E50" s="1">
        <v>252</v>
      </c>
      <c r="F50" s="1">
        <v>252.5</v>
      </c>
      <c r="G50" s="7">
        <v>0.45</v>
      </c>
      <c r="H50" s="1">
        <v>50</v>
      </c>
      <c r="I50" s="1" t="s">
        <v>34</v>
      </c>
      <c r="J50" s="1">
        <v>259</v>
      </c>
      <c r="K50" s="1">
        <f t="shared" si="11"/>
        <v>-7</v>
      </c>
      <c r="L50" s="1"/>
      <c r="M50" s="1"/>
      <c r="N50" s="1"/>
      <c r="O50" s="1">
        <f t="shared" si="3"/>
        <v>50.4</v>
      </c>
      <c r="P50" s="5">
        <f t="shared" ref="P50:P64" si="12">10*O50-F50</f>
        <v>251.5</v>
      </c>
      <c r="Q50" s="5">
        <f t="shared" si="8"/>
        <v>251.5</v>
      </c>
      <c r="R50" s="5"/>
      <c r="S50" s="1"/>
      <c r="T50" s="1">
        <f t="shared" si="5"/>
        <v>10</v>
      </c>
      <c r="U50" s="1">
        <f t="shared" si="6"/>
        <v>5.0099206349206353</v>
      </c>
      <c r="V50" s="1">
        <v>22.6</v>
      </c>
      <c r="W50" s="1">
        <v>48.4</v>
      </c>
      <c r="X50" s="1">
        <v>27.2</v>
      </c>
      <c r="Y50" s="1">
        <v>48.2</v>
      </c>
      <c r="Z50" s="1">
        <v>39.799999999999997</v>
      </c>
      <c r="AA50" s="1">
        <v>39.799999999999997</v>
      </c>
      <c r="AB50" s="1">
        <v>43.8</v>
      </c>
      <c r="AC50" s="1"/>
      <c r="AD50" s="1">
        <f t="shared" si="7"/>
        <v>113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40</v>
      </c>
      <c r="C51" s="1">
        <v>81</v>
      </c>
      <c r="D51" s="1">
        <v>322</v>
      </c>
      <c r="E51" s="1">
        <v>225</v>
      </c>
      <c r="F51" s="1">
        <v>129</v>
      </c>
      <c r="G51" s="7">
        <v>0.45</v>
      </c>
      <c r="H51" s="1">
        <v>50</v>
      </c>
      <c r="I51" s="1" t="s">
        <v>34</v>
      </c>
      <c r="J51" s="1">
        <v>227</v>
      </c>
      <c r="K51" s="1">
        <f t="shared" si="11"/>
        <v>-2</v>
      </c>
      <c r="L51" s="1"/>
      <c r="M51" s="1"/>
      <c r="N51" s="1"/>
      <c r="O51" s="1">
        <f t="shared" si="3"/>
        <v>45</v>
      </c>
      <c r="P51" s="5">
        <f>9*O51-F51</f>
        <v>276</v>
      </c>
      <c r="Q51" s="5">
        <f t="shared" si="8"/>
        <v>276</v>
      </c>
      <c r="R51" s="5"/>
      <c r="S51" s="1"/>
      <c r="T51" s="1">
        <f t="shared" si="5"/>
        <v>9</v>
      </c>
      <c r="U51" s="1">
        <f t="shared" si="6"/>
        <v>2.8666666666666667</v>
      </c>
      <c r="V51" s="1">
        <v>30.4</v>
      </c>
      <c r="W51" s="1">
        <v>35.200000000000003</v>
      </c>
      <c r="X51" s="1">
        <v>32.799999999999997</v>
      </c>
      <c r="Y51" s="1">
        <v>25.8</v>
      </c>
      <c r="Z51" s="1">
        <v>34.799999999999997</v>
      </c>
      <c r="AA51" s="1">
        <v>39.200000000000003</v>
      </c>
      <c r="AB51" s="1">
        <v>38</v>
      </c>
      <c r="AC51" s="1"/>
      <c r="AD51" s="1">
        <f t="shared" si="7"/>
        <v>124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40</v>
      </c>
      <c r="C52" s="1"/>
      <c r="D52" s="1">
        <v>150</v>
      </c>
      <c r="E52" s="1">
        <v>131</v>
      </c>
      <c r="F52" s="1"/>
      <c r="G52" s="7">
        <v>0.45</v>
      </c>
      <c r="H52" s="1">
        <v>50</v>
      </c>
      <c r="I52" s="1" t="s">
        <v>34</v>
      </c>
      <c r="J52" s="1">
        <v>150</v>
      </c>
      <c r="K52" s="1">
        <f t="shared" si="11"/>
        <v>-19</v>
      </c>
      <c r="L52" s="1"/>
      <c r="M52" s="1"/>
      <c r="N52" s="1"/>
      <c r="O52" s="1">
        <f t="shared" si="3"/>
        <v>26.2</v>
      </c>
      <c r="P52" s="5">
        <f>5*O52-F52</f>
        <v>131</v>
      </c>
      <c r="Q52" s="5">
        <f t="shared" si="8"/>
        <v>131</v>
      </c>
      <c r="R52" s="5"/>
      <c r="S52" s="1"/>
      <c r="T52" s="1">
        <f t="shared" si="5"/>
        <v>5</v>
      </c>
      <c r="U52" s="1">
        <f t="shared" si="6"/>
        <v>0</v>
      </c>
      <c r="V52" s="1">
        <v>11.2</v>
      </c>
      <c r="W52" s="1">
        <v>14.8</v>
      </c>
      <c r="X52" s="1">
        <v>13</v>
      </c>
      <c r="Y52" s="1">
        <v>6</v>
      </c>
      <c r="Z52" s="1">
        <v>24.4</v>
      </c>
      <c r="AA52" s="1">
        <v>18.2</v>
      </c>
      <c r="AB52" s="1">
        <v>27</v>
      </c>
      <c r="AC52" s="1"/>
      <c r="AD52" s="1">
        <f t="shared" si="7"/>
        <v>59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40</v>
      </c>
      <c r="C53" s="1">
        <v>14</v>
      </c>
      <c r="D53" s="1">
        <v>18</v>
      </c>
      <c r="E53" s="1">
        <v>6</v>
      </c>
      <c r="F53" s="1">
        <v>18</v>
      </c>
      <c r="G53" s="7">
        <v>0.4</v>
      </c>
      <c r="H53" s="1">
        <v>40</v>
      </c>
      <c r="I53" s="1" t="s">
        <v>34</v>
      </c>
      <c r="J53" s="1">
        <v>14</v>
      </c>
      <c r="K53" s="1">
        <f t="shared" si="11"/>
        <v>-8</v>
      </c>
      <c r="L53" s="1"/>
      <c r="M53" s="1"/>
      <c r="N53" s="1"/>
      <c r="O53" s="1">
        <f t="shared" si="3"/>
        <v>1.2</v>
      </c>
      <c r="P53" s="5"/>
      <c r="Q53" s="5">
        <f t="shared" si="8"/>
        <v>0</v>
      </c>
      <c r="R53" s="5"/>
      <c r="S53" s="1"/>
      <c r="T53" s="1">
        <f t="shared" si="5"/>
        <v>15</v>
      </c>
      <c r="U53" s="1">
        <f t="shared" si="6"/>
        <v>15</v>
      </c>
      <c r="V53" s="1">
        <v>2.2000000000000002</v>
      </c>
      <c r="W53" s="1">
        <v>3.2</v>
      </c>
      <c r="X53" s="1">
        <v>0.4</v>
      </c>
      <c r="Y53" s="1">
        <v>4</v>
      </c>
      <c r="Z53" s="1">
        <v>0.2</v>
      </c>
      <c r="AA53" s="1">
        <v>1.4</v>
      </c>
      <c r="AB53" s="1">
        <v>4</v>
      </c>
      <c r="AC53" s="1"/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33</v>
      </c>
      <c r="C54" s="1">
        <v>99.046000000000006</v>
      </c>
      <c r="D54" s="1"/>
      <c r="E54" s="1">
        <v>38.884999999999998</v>
      </c>
      <c r="F54" s="1">
        <v>58.820999999999998</v>
      </c>
      <c r="G54" s="7">
        <v>1</v>
      </c>
      <c r="H54" s="1">
        <v>55</v>
      </c>
      <c r="I54" s="1" t="s">
        <v>34</v>
      </c>
      <c r="J54" s="1">
        <v>38.5</v>
      </c>
      <c r="K54" s="1">
        <f t="shared" si="11"/>
        <v>0.38499999999999801</v>
      </c>
      <c r="L54" s="1"/>
      <c r="M54" s="1"/>
      <c r="N54" s="1"/>
      <c r="O54" s="1">
        <f t="shared" si="3"/>
        <v>7.7769999999999992</v>
      </c>
      <c r="P54" s="5">
        <f t="shared" si="12"/>
        <v>18.948999999999998</v>
      </c>
      <c r="Q54" s="5">
        <f t="shared" si="8"/>
        <v>18.948999999999998</v>
      </c>
      <c r="R54" s="5"/>
      <c r="S54" s="1"/>
      <c r="T54" s="1">
        <f t="shared" si="5"/>
        <v>10</v>
      </c>
      <c r="U54" s="1">
        <f t="shared" si="6"/>
        <v>7.563456345634564</v>
      </c>
      <c r="V54" s="1">
        <v>4.0396000000000001</v>
      </c>
      <c r="W54" s="1">
        <v>3.2183999999999999</v>
      </c>
      <c r="X54" s="1">
        <v>7.49</v>
      </c>
      <c r="Y54" s="1">
        <v>5.7479999999999993</v>
      </c>
      <c r="Z54" s="1">
        <v>5.7064000000000004</v>
      </c>
      <c r="AA54" s="1">
        <v>9.0742000000000012</v>
      </c>
      <c r="AB54" s="1">
        <v>2.5019999999999998</v>
      </c>
      <c r="AC54" s="1"/>
      <c r="AD54" s="1">
        <f t="shared" si="7"/>
        <v>19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40</v>
      </c>
      <c r="C55" s="1">
        <v>83</v>
      </c>
      <c r="D55" s="1">
        <v>40</v>
      </c>
      <c r="E55" s="1">
        <v>55</v>
      </c>
      <c r="F55" s="1">
        <v>68</v>
      </c>
      <c r="G55" s="7">
        <v>0.1</v>
      </c>
      <c r="H55" s="1">
        <v>730</v>
      </c>
      <c r="I55" s="1" t="s">
        <v>34</v>
      </c>
      <c r="J55" s="1">
        <v>55</v>
      </c>
      <c r="K55" s="1">
        <f t="shared" si="11"/>
        <v>0</v>
      </c>
      <c r="L55" s="1"/>
      <c r="M55" s="1"/>
      <c r="N55" s="1"/>
      <c r="O55" s="1">
        <f t="shared" si="3"/>
        <v>11</v>
      </c>
      <c r="P55" s="5">
        <f t="shared" si="12"/>
        <v>42</v>
      </c>
      <c r="Q55" s="5">
        <f t="shared" si="8"/>
        <v>42</v>
      </c>
      <c r="R55" s="5"/>
      <c r="S55" s="1"/>
      <c r="T55" s="1">
        <f t="shared" si="5"/>
        <v>10</v>
      </c>
      <c r="U55" s="1">
        <f t="shared" si="6"/>
        <v>6.1818181818181817</v>
      </c>
      <c r="V55" s="1">
        <v>8.4</v>
      </c>
      <c r="W55" s="1">
        <v>8.1999999999999993</v>
      </c>
      <c r="X55" s="1">
        <v>12.2</v>
      </c>
      <c r="Y55" s="1">
        <v>14</v>
      </c>
      <c r="Z55" s="1">
        <v>13.6</v>
      </c>
      <c r="AA55" s="1">
        <v>6.6</v>
      </c>
      <c r="AB55" s="1">
        <v>16.8</v>
      </c>
      <c r="AC55" s="1"/>
      <c r="AD55" s="1">
        <f t="shared" si="7"/>
        <v>4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33</v>
      </c>
      <c r="C56" s="1">
        <v>0.80100000000000005</v>
      </c>
      <c r="D56" s="1">
        <v>49.515000000000001</v>
      </c>
      <c r="E56" s="1">
        <v>48.697000000000003</v>
      </c>
      <c r="F56" s="1">
        <v>1.619</v>
      </c>
      <c r="G56" s="7">
        <v>1</v>
      </c>
      <c r="H56" s="1">
        <v>40</v>
      </c>
      <c r="I56" s="1" t="s">
        <v>34</v>
      </c>
      <c r="J56" s="1">
        <v>49.4</v>
      </c>
      <c r="K56" s="1">
        <f t="shared" si="11"/>
        <v>-0.70299999999999585</v>
      </c>
      <c r="L56" s="1"/>
      <c r="M56" s="1"/>
      <c r="N56" s="1"/>
      <c r="O56" s="1">
        <f t="shared" si="3"/>
        <v>9.7393999999999998</v>
      </c>
      <c r="P56" s="5">
        <f>5*O56-F56</f>
        <v>47.078000000000003</v>
      </c>
      <c r="Q56" s="5">
        <v>30</v>
      </c>
      <c r="R56" s="5">
        <v>30</v>
      </c>
      <c r="S56" s="1" t="s">
        <v>136</v>
      </c>
      <c r="T56" s="1">
        <f t="shared" si="5"/>
        <v>3.2465038914101485</v>
      </c>
      <c r="U56" s="1">
        <f t="shared" si="6"/>
        <v>0.16623200607840319</v>
      </c>
      <c r="V56" s="1">
        <v>-0.16400000000000001</v>
      </c>
      <c r="W56" s="1">
        <v>3.7267999999999999</v>
      </c>
      <c r="X56" s="1">
        <v>0.65939999999999999</v>
      </c>
      <c r="Y56" s="1">
        <v>2.1332</v>
      </c>
      <c r="Z56" s="1">
        <v>-0.32579999999999998</v>
      </c>
      <c r="AA56" s="1">
        <v>11.188800000000001</v>
      </c>
      <c r="AB56" s="1">
        <v>0.8173999999999999</v>
      </c>
      <c r="AC56" s="1"/>
      <c r="AD56" s="1">
        <f t="shared" si="7"/>
        <v>30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33</v>
      </c>
      <c r="C57" s="1">
        <v>20.131</v>
      </c>
      <c r="D57" s="1">
        <v>24.667999999999999</v>
      </c>
      <c r="E57" s="1">
        <v>2.468</v>
      </c>
      <c r="F57" s="1">
        <v>40.738999999999997</v>
      </c>
      <c r="G57" s="7">
        <v>1</v>
      </c>
      <c r="H57" s="1">
        <v>40</v>
      </c>
      <c r="I57" s="1" t="s">
        <v>34</v>
      </c>
      <c r="J57" s="1">
        <v>4.2</v>
      </c>
      <c r="K57" s="1">
        <f t="shared" si="11"/>
        <v>-1.7320000000000002</v>
      </c>
      <c r="L57" s="1"/>
      <c r="M57" s="1"/>
      <c r="N57" s="1"/>
      <c r="O57" s="1">
        <f t="shared" si="3"/>
        <v>0.49359999999999998</v>
      </c>
      <c r="P57" s="5"/>
      <c r="Q57" s="5">
        <f t="shared" si="8"/>
        <v>0</v>
      </c>
      <c r="R57" s="5"/>
      <c r="S57" s="1"/>
      <c r="T57" s="1">
        <f t="shared" si="5"/>
        <v>82.534440842787674</v>
      </c>
      <c r="U57" s="1">
        <f t="shared" si="6"/>
        <v>82.534440842787674</v>
      </c>
      <c r="V57" s="1">
        <v>2.1040000000000001</v>
      </c>
      <c r="W57" s="1">
        <v>1.7809999999999999</v>
      </c>
      <c r="X57" s="1">
        <v>4.0472000000000001</v>
      </c>
      <c r="Y57" s="1">
        <v>1.4925999999999999</v>
      </c>
      <c r="Z57" s="1">
        <v>4.5009999999999986</v>
      </c>
      <c r="AA57" s="1">
        <v>3.3635999999999999</v>
      </c>
      <c r="AB57" s="1">
        <v>13.4732</v>
      </c>
      <c r="AC57" s="23" t="s">
        <v>38</v>
      </c>
      <c r="AD57" s="1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40</v>
      </c>
      <c r="C58" s="1">
        <v>25</v>
      </c>
      <c r="D58" s="1">
        <v>17</v>
      </c>
      <c r="E58" s="1">
        <v>21</v>
      </c>
      <c r="F58" s="1">
        <v>11</v>
      </c>
      <c r="G58" s="7">
        <v>0.6</v>
      </c>
      <c r="H58" s="1">
        <v>60</v>
      </c>
      <c r="I58" s="1" t="s">
        <v>34</v>
      </c>
      <c r="J58" s="1">
        <v>27</v>
      </c>
      <c r="K58" s="1">
        <f t="shared" si="11"/>
        <v>-6</v>
      </c>
      <c r="L58" s="1"/>
      <c r="M58" s="1"/>
      <c r="N58" s="1"/>
      <c r="O58" s="1">
        <f t="shared" si="3"/>
        <v>4.2</v>
      </c>
      <c r="P58" s="5">
        <f>9*O58-F58</f>
        <v>26.800000000000004</v>
      </c>
      <c r="Q58" s="5">
        <f t="shared" si="8"/>
        <v>26.800000000000004</v>
      </c>
      <c r="R58" s="5"/>
      <c r="S58" s="1"/>
      <c r="T58" s="1">
        <f t="shared" si="5"/>
        <v>9</v>
      </c>
      <c r="U58" s="1">
        <f t="shared" si="6"/>
        <v>2.6190476190476191</v>
      </c>
      <c r="V58" s="1">
        <v>3</v>
      </c>
      <c r="W58" s="1">
        <v>1</v>
      </c>
      <c r="X58" s="1">
        <v>4.2</v>
      </c>
      <c r="Y58" s="1">
        <v>2.2000000000000002</v>
      </c>
      <c r="Z58" s="1">
        <v>3.8</v>
      </c>
      <c r="AA58" s="1">
        <v>1.8</v>
      </c>
      <c r="AB58" s="1">
        <v>2</v>
      </c>
      <c r="AC58" s="1"/>
      <c r="AD58" s="1">
        <f t="shared" si="7"/>
        <v>16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40</v>
      </c>
      <c r="C59" s="1">
        <v>13</v>
      </c>
      <c r="D59" s="1">
        <v>25</v>
      </c>
      <c r="E59" s="1">
        <v>15</v>
      </c>
      <c r="F59" s="1">
        <v>21</v>
      </c>
      <c r="G59" s="7">
        <v>0.6</v>
      </c>
      <c r="H59" s="1">
        <v>60</v>
      </c>
      <c r="I59" s="1" t="s">
        <v>34</v>
      </c>
      <c r="J59" s="1">
        <v>16</v>
      </c>
      <c r="K59" s="1">
        <f t="shared" si="11"/>
        <v>-1</v>
      </c>
      <c r="L59" s="1"/>
      <c r="M59" s="1"/>
      <c r="N59" s="1"/>
      <c r="O59" s="1">
        <f t="shared" si="3"/>
        <v>3</v>
      </c>
      <c r="P59" s="5">
        <f t="shared" si="12"/>
        <v>9</v>
      </c>
      <c r="Q59" s="5">
        <f t="shared" si="8"/>
        <v>9</v>
      </c>
      <c r="R59" s="5"/>
      <c r="S59" s="1"/>
      <c r="T59" s="1">
        <f t="shared" si="5"/>
        <v>10</v>
      </c>
      <c r="U59" s="1">
        <f t="shared" si="6"/>
        <v>7</v>
      </c>
      <c r="V59" s="1">
        <v>3.2</v>
      </c>
      <c r="W59" s="1">
        <v>1.4</v>
      </c>
      <c r="X59" s="1">
        <v>3.2</v>
      </c>
      <c r="Y59" s="1">
        <v>1.6</v>
      </c>
      <c r="Z59" s="1">
        <v>2.4</v>
      </c>
      <c r="AA59" s="1">
        <v>1.2</v>
      </c>
      <c r="AB59" s="1">
        <v>2.4</v>
      </c>
      <c r="AC59" s="1"/>
      <c r="AD59" s="1">
        <f t="shared" si="7"/>
        <v>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40</v>
      </c>
      <c r="C60" s="1">
        <v>11</v>
      </c>
      <c r="D60" s="1">
        <v>56</v>
      </c>
      <c r="E60" s="1">
        <v>-5</v>
      </c>
      <c r="F60" s="1">
        <v>63</v>
      </c>
      <c r="G60" s="7">
        <v>0.6</v>
      </c>
      <c r="H60" s="1">
        <v>60</v>
      </c>
      <c r="I60" s="1" t="s">
        <v>34</v>
      </c>
      <c r="J60" s="1">
        <v>33</v>
      </c>
      <c r="K60" s="1">
        <f t="shared" si="11"/>
        <v>-38</v>
      </c>
      <c r="L60" s="1"/>
      <c r="M60" s="1"/>
      <c r="N60" s="1"/>
      <c r="O60" s="1">
        <f t="shared" si="3"/>
        <v>-1</v>
      </c>
      <c r="P60" s="5"/>
      <c r="Q60" s="5">
        <f t="shared" si="8"/>
        <v>0</v>
      </c>
      <c r="R60" s="5"/>
      <c r="S60" s="1"/>
      <c r="T60" s="1">
        <f t="shared" si="5"/>
        <v>-63</v>
      </c>
      <c r="U60" s="1">
        <f t="shared" si="6"/>
        <v>-63</v>
      </c>
      <c r="V60" s="1">
        <v>5.4</v>
      </c>
      <c r="W60" s="1">
        <v>2.8</v>
      </c>
      <c r="X60" s="1">
        <v>4.5999999999999996</v>
      </c>
      <c r="Y60" s="1">
        <v>7.2</v>
      </c>
      <c r="Z60" s="1">
        <v>6.4</v>
      </c>
      <c r="AA60" s="1">
        <v>1.6</v>
      </c>
      <c r="AB60" s="1">
        <v>6.2</v>
      </c>
      <c r="AC60" s="24" t="s">
        <v>48</v>
      </c>
      <c r="AD60" s="1">
        <f t="shared" si="7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0" t="s">
        <v>94</v>
      </c>
      <c r="B61" s="1" t="s">
        <v>40</v>
      </c>
      <c r="C61" s="1"/>
      <c r="D61" s="1"/>
      <c r="E61" s="22">
        <f>E65</f>
        <v>12</v>
      </c>
      <c r="F61" s="22">
        <f>F65</f>
        <v>47</v>
      </c>
      <c r="G61" s="7">
        <v>0.6</v>
      </c>
      <c r="H61" s="1">
        <v>55</v>
      </c>
      <c r="I61" s="1" t="s">
        <v>34</v>
      </c>
      <c r="J61" s="1"/>
      <c r="K61" s="1">
        <f t="shared" si="11"/>
        <v>12</v>
      </c>
      <c r="L61" s="1"/>
      <c r="M61" s="1"/>
      <c r="N61" s="1"/>
      <c r="O61" s="1">
        <f t="shared" si="3"/>
        <v>2.4</v>
      </c>
      <c r="P61" s="5"/>
      <c r="Q61" s="5">
        <f t="shared" si="8"/>
        <v>0</v>
      </c>
      <c r="R61" s="5"/>
      <c r="S61" s="1"/>
      <c r="T61" s="1">
        <f t="shared" si="5"/>
        <v>19.583333333333336</v>
      </c>
      <c r="U61" s="1">
        <f t="shared" si="6"/>
        <v>19.583333333333336</v>
      </c>
      <c r="V61" s="1">
        <v>4.4000000000000004</v>
      </c>
      <c r="W61" s="1">
        <v>2.4</v>
      </c>
      <c r="X61" s="1">
        <v>3.6</v>
      </c>
      <c r="Y61" s="1">
        <v>4</v>
      </c>
      <c r="Z61" s="1">
        <v>0.4</v>
      </c>
      <c r="AA61" s="1">
        <v>6.4</v>
      </c>
      <c r="AB61" s="1">
        <v>4.2</v>
      </c>
      <c r="AC61" s="24" t="s">
        <v>133</v>
      </c>
      <c r="AD61" s="1">
        <f t="shared" si="7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95</v>
      </c>
      <c r="B62" s="1" t="s">
        <v>40</v>
      </c>
      <c r="C62" s="1"/>
      <c r="D62" s="1"/>
      <c r="E62" s="1"/>
      <c r="F62" s="1"/>
      <c r="G62" s="7">
        <v>0.28000000000000003</v>
      </c>
      <c r="H62" s="1">
        <v>35</v>
      </c>
      <c r="I62" s="1" t="s">
        <v>34</v>
      </c>
      <c r="J62" s="1">
        <v>1</v>
      </c>
      <c r="K62" s="1">
        <f t="shared" si="11"/>
        <v>-1</v>
      </c>
      <c r="L62" s="1"/>
      <c r="M62" s="1"/>
      <c r="N62" s="1"/>
      <c r="O62" s="1">
        <f t="shared" si="3"/>
        <v>0</v>
      </c>
      <c r="P62" s="12">
        <v>10</v>
      </c>
      <c r="Q62" s="12">
        <f t="shared" si="8"/>
        <v>10</v>
      </c>
      <c r="R62" s="5"/>
      <c r="S62" s="1"/>
      <c r="T62" s="1" t="e">
        <f t="shared" si="5"/>
        <v>#DIV/0!</v>
      </c>
      <c r="U62" s="1" t="e">
        <f t="shared" si="6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-0.2</v>
      </c>
      <c r="AA62" s="1">
        <v>-0.6</v>
      </c>
      <c r="AB62" s="1">
        <v>1</v>
      </c>
      <c r="AC62" s="16" t="s">
        <v>35</v>
      </c>
      <c r="AD62" s="1">
        <f t="shared" si="7"/>
        <v>3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40</v>
      </c>
      <c r="C63" s="1">
        <v>-2</v>
      </c>
      <c r="D63" s="1">
        <v>115</v>
      </c>
      <c r="E63" s="1">
        <v>45</v>
      </c>
      <c r="F63" s="1">
        <v>60</v>
      </c>
      <c r="G63" s="7">
        <v>0.4</v>
      </c>
      <c r="H63" s="1">
        <v>90</v>
      </c>
      <c r="I63" s="1" t="s">
        <v>34</v>
      </c>
      <c r="J63" s="1">
        <v>50</v>
      </c>
      <c r="K63" s="1">
        <f t="shared" si="11"/>
        <v>-5</v>
      </c>
      <c r="L63" s="1"/>
      <c r="M63" s="1"/>
      <c r="N63" s="1"/>
      <c r="O63" s="1">
        <f t="shared" si="3"/>
        <v>9</v>
      </c>
      <c r="P63" s="5">
        <f t="shared" si="12"/>
        <v>30</v>
      </c>
      <c r="Q63" s="5">
        <f t="shared" si="8"/>
        <v>30</v>
      </c>
      <c r="R63" s="5"/>
      <c r="S63" s="1"/>
      <c r="T63" s="1">
        <f t="shared" si="5"/>
        <v>10</v>
      </c>
      <c r="U63" s="1">
        <f t="shared" si="6"/>
        <v>6.666666666666667</v>
      </c>
      <c r="V63" s="1">
        <v>7.2</v>
      </c>
      <c r="W63" s="1">
        <v>11.2</v>
      </c>
      <c r="X63" s="1">
        <v>3.8</v>
      </c>
      <c r="Y63" s="1">
        <v>12</v>
      </c>
      <c r="Z63" s="1">
        <v>5.6</v>
      </c>
      <c r="AA63" s="1">
        <v>9.1999999999999993</v>
      </c>
      <c r="AB63" s="1">
        <v>13.6</v>
      </c>
      <c r="AC63" s="1"/>
      <c r="AD63" s="1">
        <f t="shared" si="7"/>
        <v>12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40</v>
      </c>
      <c r="C64" s="1">
        <v>23</v>
      </c>
      <c r="D64" s="1">
        <v>56</v>
      </c>
      <c r="E64" s="1">
        <v>33</v>
      </c>
      <c r="F64" s="1">
        <v>38</v>
      </c>
      <c r="G64" s="7">
        <v>0.33</v>
      </c>
      <c r="H64" s="1" t="e">
        <v>#N/A</v>
      </c>
      <c r="I64" s="1" t="s">
        <v>34</v>
      </c>
      <c r="J64" s="1">
        <v>37</v>
      </c>
      <c r="K64" s="1">
        <f t="shared" si="11"/>
        <v>-4</v>
      </c>
      <c r="L64" s="1"/>
      <c r="M64" s="1"/>
      <c r="N64" s="1"/>
      <c r="O64" s="1">
        <f t="shared" si="3"/>
        <v>6.6</v>
      </c>
      <c r="P64" s="5">
        <f t="shared" si="12"/>
        <v>28</v>
      </c>
      <c r="Q64" s="5">
        <f t="shared" si="8"/>
        <v>28</v>
      </c>
      <c r="R64" s="5"/>
      <c r="S64" s="1"/>
      <c r="T64" s="1">
        <f t="shared" si="5"/>
        <v>10</v>
      </c>
      <c r="U64" s="1">
        <f t="shared" si="6"/>
        <v>5.7575757575757578</v>
      </c>
      <c r="V64" s="1">
        <v>1.8</v>
      </c>
      <c r="W64" s="1">
        <v>6.4</v>
      </c>
      <c r="X64" s="1">
        <v>5</v>
      </c>
      <c r="Y64" s="1">
        <v>6.2</v>
      </c>
      <c r="Z64" s="1">
        <v>8.8000000000000007</v>
      </c>
      <c r="AA64" s="1">
        <v>5.2</v>
      </c>
      <c r="AB64" s="1">
        <v>7.2</v>
      </c>
      <c r="AC64" s="1"/>
      <c r="AD64" s="1">
        <f t="shared" si="7"/>
        <v>9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98</v>
      </c>
      <c r="B65" s="13" t="s">
        <v>40</v>
      </c>
      <c r="C65" s="13">
        <v>13</v>
      </c>
      <c r="D65" s="16">
        <v>49</v>
      </c>
      <c r="E65" s="22">
        <v>12</v>
      </c>
      <c r="F65" s="22">
        <v>47</v>
      </c>
      <c r="G65" s="14">
        <v>0</v>
      </c>
      <c r="H65" s="13">
        <v>55</v>
      </c>
      <c r="I65" s="13" t="s">
        <v>99</v>
      </c>
      <c r="J65" s="13">
        <v>17</v>
      </c>
      <c r="K65" s="13">
        <f t="shared" si="11"/>
        <v>-5</v>
      </c>
      <c r="L65" s="13"/>
      <c r="M65" s="13"/>
      <c r="N65" s="13"/>
      <c r="O65" s="13">
        <f t="shared" si="3"/>
        <v>2.4</v>
      </c>
      <c r="P65" s="15"/>
      <c r="Q65" s="15">
        <f t="shared" si="8"/>
        <v>0</v>
      </c>
      <c r="R65" s="15"/>
      <c r="S65" s="13"/>
      <c r="T65" s="13">
        <f t="shared" si="5"/>
        <v>19.583333333333336</v>
      </c>
      <c r="U65" s="13">
        <f t="shared" si="6"/>
        <v>19.583333333333336</v>
      </c>
      <c r="V65" s="13">
        <v>4.4000000000000004</v>
      </c>
      <c r="W65" s="13">
        <v>2.4</v>
      </c>
      <c r="X65" s="13">
        <v>3.6</v>
      </c>
      <c r="Y65" s="13">
        <v>3.2</v>
      </c>
      <c r="Z65" s="13">
        <v>0.4</v>
      </c>
      <c r="AA65" s="13">
        <v>2.2000000000000002</v>
      </c>
      <c r="AB65" s="13">
        <v>2.8</v>
      </c>
      <c r="AC65" s="17" t="s">
        <v>132</v>
      </c>
      <c r="AD65" s="13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100</v>
      </c>
      <c r="B66" s="1" t="s">
        <v>40</v>
      </c>
      <c r="C66" s="1"/>
      <c r="D66" s="1">
        <v>154</v>
      </c>
      <c r="E66" s="1">
        <v>43</v>
      </c>
      <c r="F66" s="1">
        <v>107</v>
      </c>
      <c r="G66" s="7">
        <v>0.35</v>
      </c>
      <c r="H66" s="1">
        <v>90</v>
      </c>
      <c r="I66" s="1" t="s">
        <v>34</v>
      </c>
      <c r="J66" s="1">
        <v>45</v>
      </c>
      <c r="K66" s="1">
        <f t="shared" si="11"/>
        <v>-2</v>
      </c>
      <c r="L66" s="1"/>
      <c r="M66" s="1"/>
      <c r="N66" s="1"/>
      <c r="O66" s="1">
        <f t="shared" si="3"/>
        <v>8.6</v>
      </c>
      <c r="P66" s="5"/>
      <c r="Q66" s="5">
        <f t="shared" si="8"/>
        <v>0</v>
      </c>
      <c r="R66" s="5"/>
      <c r="S66" s="1"/>
      <c r="T66" s="1">
        <f t="shared" si="5"/>
        <v>12.44186046511628</v>
      </c>
      <c r="U66" s="1">
        <f t="shared" si="6"/>
        <v>12.44186046511628</v>
      </c>
      <c r="V66" s="1">
        <v>11.6</v>
      </c>
      <c r="W66" s="1">
        <v>7.4</v>
      </c>
      <c r="X66" s="1">
        <v>7.6</v>
      </c>
      <c r="Y66" s="1">
        <v>4.8</v>
      </c>
      <c r="Z66" s="1">
        <v>5.2</v>
      </c>
      <c r="AA66" s="1">
        <v>2.6</v>
      </c>
      <c r="AB66" s="1">
        <v>9.6</v>
      </c>
      <c r="AC66" s="1"/>
      <c r="AD66" s="1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101</v>
      </c>
      <c r="B67" s="1" t="s">
        <v>40</v>
      </c>
      <c r="C67" s="1">
        <v>47</v>
      </c>
      <c r="D67" s="1">
        <v>60</v>
      </c>
      <c r="E67" s="1">
        <v>52</v>
      </c>
      <c r="F67" s="1">
        <v>48</v>
      </c>
      <c r="G67" s="7">
        <v>0.35</v>
      </c>
      <c r="H67" s="1">
        <v>40</v>
      </c>
      <c r="I67" s="1" t="s">
        <v>34</v>
      </c>
      <c r="J67" s="1">
        <v>55</v>
      </c>
      <c r="K67" s="1">
        <f t="shared" si="11"/>
        <v>-3</v>
      </c>
      <c r="L67" s="1"/>
      <c r="M67" s="1"/>
      <c r="N67" s="1"/>
      <c r="O67" s="1">
        <f t="shared" si="3"/>
        <v>10.4</v>
      </c>
      <c r="P67" s="5">
        <f t="shared" ref="P67:P68" si="13">10*O67-F67</f>
        <v>56</v>
      </c>
      <c r="Q67" s="5">
        <f t="shared" si="8"/>
        <v>56</v>
      </c>
      <c r="R67" s="5"/>
      <c r="S67" s="1"/>
      <c r="T67" s="1">
        <f t="shared" si="5"/>
        <v>10</v>
      </c>
      <c r="U67" s="1">
        <f t="shared" si="6"/>
        <v>4.615384615384615</v>
      </c>
      <c r="V67" s="1">
        <v>7.4</v>
      </c>
      <c r="W67" s="1">
        <v>7.4</v>
      </c>
      <c r="X67" s="1">
        <v>9.6</v>
      </c>
      <c r="Y67" s="1">
        <v>8.6</v>
      </c>
      <c r="Z67" s="1">
        <v>7.4</v>
      </c>
      <c r="AA67" s="1">
        <v>6.2</v>
      </c>
      <c r="AB67" s="1">
        <v>10.8</v>
      </c>
      <c r="AC67" s="1"/>
      <c r="AD67" s="1">
        <f t="shared" si="7"/>
        <v>20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102</v>
      </c>
      <c r="B68" s="1" t="s">
        <v>40</v>
      </c>
      <c r="C68" s="1">
        <v>21</v>
      </c>
      <c r="D68" s="1">
        <v>207</v>
      </c>
      <c r="E68" s="1">
        <v>118</v>
      </c>
      <c r="F68" s="1">
        <v>88</v>
      </c>
      <c r="G68" s="7">
        <v>0.35</v>
      </c>
      <c r="H68" s="1">
        <v>45</v>
      </c>
      <c r="I68" s="1" t="s">
        <v>34</v>
      </c>
      <c r="J68" s="1">
        <v>133</v>
      </c>
      <c r="K68" s="1">
        <f t="shared" si="11"/>
        <v>-15</v>
      </c>
      <c r="L68" s="1"/>
      <c r="M68" s="1"/>
      <c r="N68" s="1"/>
      <c r="O68" s="1">
        <f t="shared" si="3"/>
        <v>23.6</v>
      </c>
      <c r="P68" s="5">
        <f t="shared" si="13"/>
        <v>148</v>
      </c>
      <c r="Q68" s="5">
        <f t="shared" si="8"/>
        <v>148</v>
      </c>
      <c r="R68" s="5"/>
      <c r="S68" s="1"/>
      <c r="T68" s="1">
        <f t="shared" si="5"/>
        <v>10</v>
      </c>
      <c r="U68" s="1">
        <f t="shared" si="6"/>
        <v>3.7288135593220337</v>
      </c>
      <c r="V68" s="1">
        <v>17</v>
      </c>
      <c r="W68" s="1">
        <v>21.4</v>
      </c>
      <c r="X68" s="1">
        <v>17.8</v>
      </c>
      <c r="Y68" s="1">
        <v>19.600000000000001</v>
      </c>
      <c r="Z68" s="1">
        <v>24.6</v>
      </c>
      <c r="AA68" s="1">
        <v>20.6</v>
      </c>
      <c r="AB68" s="1">
        <v>29</v>
      </c>
      <c r="AC68" s="1"/>
      <c r="AD68" s="1">
        <f t="shared" si="7"/>
        <v>52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103</v>
      </c>
      <c r="B69" s="1" t="s">
        <v>40</v>
      </c>
      <c r="C69" s="1">
        <v>254</v>
      </c>
      <c r="D69" s="1">
        <v>2</v>
      </c>
      <c r="E69" s="1">
        <v>14</v>
      </c>
      <c r="F69" s="1">
        <v>225</v>
      </c>
      <c r="G69" s="7">
        <v>0.3</v>
      </c>
      <c r="H69" s="1">
        <v>50</v>
      </c>
      <c r="I69" s="1" t="s">
        <v>34</v>
      </c>
      <c r="J69" s="1">
        <v>14</v>
      </c>
      <c r="K69" s="1">
        <f t="shared" si="11"/>
        <v>0</v>
      </c>
      <c r="L69" s="1"/>
      <c r="M69" s="1"/>
      <c r="N69" s="1"/>
      <c r="O69" s="1">
        <f t="shared" si="3"/>
        <v>2.8</v>
      </c>
      <c r="P69" s="5"/>
      <c r="Q69" s="5">
        <f t="shared" si="8"/>
        <v>0</v>
      </c>
      <c r="R69" s="5"/>
      <c r="S69" s="1"/>
      <c r="T69" s="1">
        <f t="shared" si="5"/>
        <v>80.357142857142861</v>
      </c>
      <c r="U69" s="1">
        <f t="shared" si="6"/>
        <v>80.357142857142861</v>
      </c>
      <c r="V69" s="1">
        <v>3</v>
      </c>
      <c r="W69" s="1">
        <v>3.8</v>
      </c>
      <c r="X69" s="1">
        <v>5.6</v>
      </c>
      <c r="Y69" s="1">
        <v>-1.4</v>
      </c>
      <c r="Z69" s="1">
        <v>-0.8</v>
      </c>
      <c r="AA69" s="1">
        <v>1.8</v>
      </c>
      <c r="AB69" s="1">
        <v>3.8</v>
      </c>
      <c r="AC69" s="23" t="s">
        <v>38</v>
      </c>
      <c r="AD69" s="1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104</v>
      </c>
      <c r="B70" s="1" t="s">
        <v>40</v>
      </c>
      <c r="C70" s="1">
        <v>32</v>
      </c>
      <c r="D70" s="1"/>
      <c r="E70" s="1">
        <v>2</v>
      </c>
      <c r="F70" s="1">
        <v>28</v>
      </c>
      <c r="G70" s="7">
        <v>0.11</v>
      </c>
      <c r="H70" s="1">
        <v>150</v>
      </c>
      <c r="I70" s="1" t="s">
        <v>34</v>
      </c>
      <c r="J70" s="1">
        <v>2</v>
      </c>
      <c r="K70" s="1">
        <f t="shared" ref="K70:K94" si="14">E70-J70</f>
        <v>0</v>
      </c>
      <c r="L70" s="1"/>
      <c r="M70" s="1"/>
      <c r="N70" s="1"/>
      <c r="O70" s="1">
        <f t="shared" si="3"/>
        <v>0.4</v>
      </c>
      <c r="P70" s="5"/>
      <c r="Q70" s="5">
        <f t="shared" si="8"/>
        <v>0</v>
      </c>
      <c r="R70" s="5"/>
      <c r="S70" s="1"/>
      <c r="T70" s="1">
        <f t="shared" si="5"/>
        <v>70</v>
      </c>
      <c r="U70" s="1">
        <f t="shared" si="6"/>
        <v>70</v>
      </c>
      <c r="V70" s="1">
        <v>1.4</v>
      </c>
      <c r="W70" s="1">
        <v>0.6</v>
      </c>
      <c r="X70" s="1">
        <v>2.6</v>
      </c>
      <c r="Y70" s="1">
        <v>1</v>
      </c>
      <c r="Z70" s="1">
        <v>0</v>
      </c>
      <c r="AA70" s="1">
        <v>0</v>
      </c>
      <c r="AB70" s="1">
        <v>0.2</v>
      </c>
      <c r="AC70" s="23" t="s">
        <v>38</v>
      </c>
      <c r="AD70" s="1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105</v>
      </c>
      <c r="B71" s="1" t="s">
        <v>40</v>
      </c>
      <c r="C71" s="1"/>
      <c r="D71" s="1"/>
      <c r="E71" s="1"/>
      <c r="F71" s="1"/>
      <c r="G71" s="7">
        <v>0.06</v>
      </c>
      <c r="H71" s="1">
        <v>60</v>
      </c>
      <c r="I71" s="1" t="s">
        <v>34</v>
      </c>
      <c r="J71" s="1"/>
      <c r="K71" s="1">
        <f t="shared" si="14"/>
        <v>0</v>
      </c>
      <c r="L71" s="1"/>
      <c r="M71" s="1"/>
      <c r="N71" s="1"/>
      <c r="O71" s="1">
        <f t="shared" ref="O71:O94" si="15">E71/5</f>
        <v>0</v>
      </c>
      <c r="P71" s="12">
        <v>10</v>
      </c>
      <c r="Q71" s="12">
        <f t="shared" si="8"/>
        <v>10</v>
      </c>
      <c r="R71" s="5"/>
      <c r="S71" s="1"/>
      <c r="T71" s="1" t="e">
        <f t="shared" ref="T71:T94" si="16">(F71+Q71)/O71</f>
        <v>#DIV/0!</v>
      </c>
      <c r="U71" s="1" t="e">
        <f t="shared" ref="U71:U94" si="17">F71/O71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6" t="s">
        <v>35</v>
      </c>
      <c r="AD71" s="1">
        <f t="shared" ref="AD71:AD94" si="18">ROUND(Q71*G71,0)</f>
        <v>1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106</v>
      </c>
      <c r="B72" s="1" t="s">
        <v>40</v>
      </c>
      <c r="C72" s="1">
        <v>16</v>
      </c>
      <c r="D72" s="1">
        <v>60</v>
      </c>
      <c r="E72" s="1">
        <v>15</v>
      </c>
      <c r="F72" s="1">
        <v>61</v>
      </c>
      <c r="G72" s="7">
        <v>0.06</v>
      </c>
      <c r="H72" s="1">
        <v>60</v>
      </c>
      <c r="I72" s="1" t="s">
        <v>34</v>
      </c>
      <c r="J72" s="1">
        <v>15</v>
      </c>
      <c r="K72" s="1">
        <f t="shared" si="14"/>
        <v>0</v>
      </c>
      <c r="L72" s="1"/>
      <c r="M72" s="1"/>
      <c r="N72" s="1"/>
      <c r="O72" s="1">
        <f t="shared" si="15"/>
        <v>3</v>
      </c>
      <c r="P72" s="5"/>
      <c r="Q72" s="5">
        <f t="shared" ref="Q72:Q94" si="19">P72</f>
        <v>0</v>
      </c>
      <c r="R72" s="5"/>
      <c r="S72" s="1"/>
      <c r="T72" s="1">
        <f t="shared" si="16"/>
        <v>20.333333333333332</v>
      </c>
      <c r="U72" s="1">
        <f t="shared" si="17"/>
        <v>20.333333333333332</v>
      </c>
      <c r="V72" s="1">
        <v>4.5999999999999996</v>
      </c>
      <c r="W72" s="1">
        <v>0</v>
      </c>
      <c r="X72" s="1">
        <v>2.8</v>
      </c>
      <c r="Y72" s="1">
        <v>5</v>
      </c>
      <c r="Z72" s="1">
        <v>3</v>
      </c>
      <c r="AA72" s="1">
        <v>5</v>
      </c>
      <c r="AB72" s="1">
        <v>1</v>
      </c>
      <c r="AC72" s="1"/>
      <c r="AD72" s="1">
        <f t="shared" si="18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107</v>
      </c>
      <c r="B73" s="1" t="s">
        <v>40</v>
      </c>
      <c r="C73" s="1">
        <v>24</v>
      </c>
      <c r="D73" s="1"/>
      <c r="E73" s="1">
        <v>5</v>
      </c>
      <c r="F73" s="1">
        <v>19</v>
      </c>
      <c r="G73" s="7">
        <v>0.15</v>
      </c>
      <c r="H73" s="1">
        <v>60</v>
      </c>
      <c r="I73" s="1" t="s">
        <v>34</v>
      </c>
      <c r="J73" s="1">
        <v>5</v>
      </c>
      <c r="K73" s="1">
        <f t="shared" si="14"/>
        <v>0</v>
      </c>
      <c r="L73" s="1"/>
      <c r="M73" s="1"/>
      <c r="N73" s="1"/>
      <c r="O73" s="1">
        <f t="shared" si="15"/>
        <v>1</v>
      </c>
      <c r="P73" s="5"/>
      <c r="Q73" s="5">
        <f t="shared" si="19"/>
        <v>0</v>
      </c>
      <c r="R73" s="5"/>
      <c r="S73" s="1"/>
      <c r="T73" s="1">
        <f t="shared" si="16"/>
        <v>19</v>
      </c>
      <c r="U73" s="1">
        <f t="shared" si="17"/>
        <v>19</v>
      </c>
      <c r="V73" s="1">
        <v>1.4</v>
      </c>
      <c r="W73" s="1">
        <v>0.4</v>
      </c>
      <c r="X73" s="1">
        <v>1</v>
      </c>
      <c r="Y73" s="1">
        <v>0.2</v>
      </c>
      <c r="Z73" s="1">
        <v>3.2</v>
      </c>
      <c r="AA73" s="1">
        <v>0.4</v>
      </c>
      <c r="AB73" s="1">
        <v>0</v>
      </c>
      <c r="AC73" s="23" t="s">
        <v>38</v>
      </c>
      <c r="AD73" s="1">
        <f t="shared" si="18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8" t="s">
        <v>108</v>
      </c>
      <c r="B74" s="18" t="s">
        <v>40</v>
      </c>
      <c r="C74" s="18"/>
      <c r="D74" s="18"/>
      <c r="E74" s="18"/>
      <c r="F74" s="18"/>
      <c r="G74" s="19">
        <v>0</v>
      </c>
      <c r="H74" s="18">
        <v>40</v>
      </c>
      <c r="I74" s="18" t="s">
        <v>34</v>
      </c>
      <c r="J74" s="18"/>
      <c r="K74" s="18">
        <f t="shared" si="14"/>
        <v>0</v>
      </c>
      <c r="L74" s="18"/>
      <c r="M74" s="18"/>
      <c r="N74" s="18"/>
      <c r="O74" s="18">
        <f t="shared" si="15"/>
        <v>0</v>
      </c>
      <c r="P74" s="20"/>
      <c r="Q74" s="20">
        <f t="shared" si="19"/>
        <v>0</v>
      </c>
      <c r="R74" s="20"/>
      <c r="S74" s="18"/>
      <c r="T74" s="18" t="e">
        <f t="shared" si="16"/>
        <v>#DIV/0!</v>
      </c>
      <c r="U74" s="18" t="e">
        <f t="shared" si="17"/>
        <v>#DIV/0!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 t="s">
        <v>62</v>
      </c>
      <c r="AD74" s="18">
        <f t="shared" si="18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109</v>
      </c>
      <c r="B75" s="1" t="s">
        <v>40</v>
      </c>
      <c r="C75" s="1">
        <v>75</v>
      </c>
      <c r="D75" s="1">
        <v>20</v>
      </c>
      <c r="E75" s="1">
        <v>5</v>
      </c>
      <c r="F75" s="1">
        <v>77</v>
      </c>
      <c r="G75" s="7">
        <v>0.4</v>
      </c>
      <c r="H75" s="1">
        <v>55</v>
      </c>
      <c r="I75" s="1" t="s">
        <v>34</v>
      </c>
      <c r="J75" s="1">
        <v>10</v>
      </c>
      <c r="K75" s="1">
        <f t="shared" si="14"/>
        <v>-5</v>
      </c>
      <c r="L75" s="1"/>
      <c r="M75" s="1"/>
      <c r="N75" s="1"/>
      <c r="O75" s="1">
        <f t="shared" si="15"/>
        <v>1</v>
      </c>
      <c r="P75" s="5"/>
      <c r="Q75" s="5">
        <f t="shared" si="19"/>
        <v>0</v>
      </c>
      <c r="R75" s="5"/>
      <c r="S75" s="1"/>
      <c r="T75" s="1">
        <f t="shared" si="16"/>
        <v>77</v>
      </c>
      <c r="U75" s="1">
        <f t="shared" si="17"/>
        <v>77</v>
      </c>
      <c r="V75" s="1">
        <v>-1</v>
      </c>
      <c r="W75" s="1">
        <v>-0.8</v>
      </c>
      <c r="X75" s="1">
        <v>-1</v>
      </c>
      <c r="Y75" s="1">
        <v>0.2</v>
      </c>
      <c r="Z75" s="1">
        <v>-1</v>
      </c>
      <c r="AA75" s="1">
        <v>0.8</v>
      </c>
      <c r="AB75" s="1">
        <v>2</v>
      </c>
      <c r="AC75" s="23" t="s">
        <v>38</v>
      </c>
      <c r="AD75" s="1">
        <f t="shared" si="18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8" t="s">
        <v>110</v>
      </c>
      <c r="B76" s="18" t="s">
        <v>33</v>
      </c>
      <c r="C76" s="18"/>
      <c r="D76" s="18"/>
      <c r="E76" s="18"/>
      <c r="F76" s="18"/>
      <c r="G76" s="19">
        <v>0</v>
      </c>
      <c r="H76" s="18">
        <v>55</v>
      </c>
      <c r="I76" s="18" t="s">
        <v>34</v>
      </c>
      <c r="J76" s="18"/>
      <c r="K76" s="18">
        <f t="shared" si="14"/>
        <v>0</v>
      </c>
      <c r="L76" s="18"/>
      <c r="M76" s="18"/>
      <c r="N76" s="18"/>
      <c r="O76" s="18">
        <f t="shared" si="15"/>
        <v>0</v>
      </c>
      <c r="P76" s="20"/>
      <c r="Q76" s="20">
        <f t="shared" si="19"/>
        <v>0</v>
      </c>
      <c r="R76" s="20"/>
      <c r="S76" s="18"/>
      <c r="T76" s="18" t="e">
        <f t="shared" si="16"/>
        <v>#DIV/0!</v>
      </c>
      <c r="U76" s="18" t="e">
        <f t="shared" si="17"/>
        <v>#DIV/0!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 t="s">
        <v>62</v>
      </c>
      <c r="AD76" s="18">
        <f t="shared" si="1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8" t="s">
        <v>111</v>
      </c>
      <c r="B77" s="18" t="s">
        <v>33</v>
      </c>
      <c r="C77" s="18"/>
      <c r="D77" s="18"/>
      <c r="E77" s="18"/>
      <c r="F77" s="18"/>
      <c r="G77" s="19">
        <v>0</v>
      </c>
      <c r="H77" s="18">
        <v>55</v>
      </c>
      <c r="I77" s="18" t="s">
        <v>34</v>
      </c>
      <c r="J77" s="18"/>
      <c r="K77" s="18">
        <f t="shared" si="14"/>
        <v>0</v>
      </c>
      <c r="L77" s="18"/>
      <c r="M77" s="18"/>
      <c r="N77" s="18"/>
      <c r="O77" s="18">
        <f t="shared" si="15"/>
        <v>0</v>
      </c>
      <c r="P77" s="20"/>
      <c r="Q77" s="20">
        <f t="shared" si="19"/>
        <v>0</v>
      </c>
      <c r="R77" s="20"/>
      <c r="S77" s="18"/>
      <c r="T77" s="18" t="e">
        <f t="shared" si="16"/>
        <v>#DIV/0!</v>
      </c>
      <c r="U77" s="18" t="e">
        <f t="shared" si="17"/>
        <v>#DIV/0!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 t="s">
        <v>62</v>
      </c>
      <c r="AD77" s="18">
        <f t="shared" si="18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112</v>
      </c>
      <c r="B78" s="1" t="s">
        <v>40</v>
      </c>
      <c r="C78" s="1">
        <v>53</v>
      </c>
      <c r="D78" s="1">
        <v>110</v>
      </c>
      <c r="E78" s="22">
        <f>13+E92</f>
        <v>70</v>
      </c>
      <c r="F78" s="22">
        <f>148+F92</f>
        <v>54</v>
      </c>
      <c r="G78" s="7">
        <v>0.4</v>
      </c>
      <c r="H78" s="1">
        <v>55</v>
      </c>
      <c r="I78" s="1" t="s">
        <v>34</v>
      </c>
      <c r="J78" s="1">
        <v>15</v>
      </c>
      <c r="K78" s="1">
        <f t="shared" si="14"/>
        <v>55</v>
      </c>
      <c r="L78" s="1"/>
      <c r="M78" s="1"/>
      <c r="N78" s="1"/>
      <c r="O78" s="1">
        <f t="shared" si="15"/>
        <v>14</v>
      </c>
      <c r="P78" s="5">
        <f t="shared" ref="P78" si="20">10*O78-F78</f>
        <v>86</v>
      </c>
      <c r="Q78" s="5">
        <f t="shared" si="19"/>
        <v>86</v>
      </c>
      <c r="R78" s="5"/>
      <c r="S78" s="1"/>
      <c r="T78" s="1">
        <f t="shared" si="16"/>
        <v>10</v>
      </c>
      <c r="U78" s="1">
        <f t="shared" si="17"/>
        <v>3.8571428571428572</v>
      </c>
      <c r="V78" s="1">
        <v>6.8</v>
      </c>
      <c r="W78" s="1">
        <v>11.8</v>
      </c>
      <c r="X78" s="1">
        <v>8.1999999999999993</v>
      </c>
      <c r="Y78" s="1">
        <v>11.2</v>
      </c>
      <c r="Z78" s="1">
        <v>8.8000000000000007</v>
      </c>
      <c r="AA78" s="1">
        <v>10.6</v>
      </c>
      <c r="AB78" s="1">
        <v>12.2</v>
      </c>
      <c r="AC78" s="1"/>
      <c r="AD78" s="1">
        <f t="shared" si="18"/>
        <v>34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113</v>
      </c>
      <c r="B79" s="1" t="s">
        <v>33</v>
      </c>
      <c r="C79" s="1">
        <v>25.614000000000001</v>
      </c>
      <c r="D79" s="1"/>
      <c r="E79" s="1"/>
      <c r="F79" s="1">
        <v>25.614000000000001</v>
      </c>
      <c r="G79" s="7">
        <v>1</v>
      </c>
      <c r="H79" s="1" t="e">
        <v>#N/A</v>
      </c>
      <c r="I79" s="1" t="s">
        <v>34</v>
      </c>
      <c r="J79" s="1">
        <v>2.6</v>
      </c>
      <c r="K79" s="1">
        <f t="shared" si="14"/>
        <v>-2.6</v>
      </c>
      <c r="L79" s="1"/>
      <c r="M79" s="1"/>
      <c r="N79" s="1"/>
      <c r="O79" s="1">
        <f t="shared" si="15"/>
        <v>0</v>
      </c>
      <c r="P79" s="5"/>
      <c r="Q79" s="5">
        <f t="shared" si="19"/>
        <v>0</v>
      </c>
      <c r="R79" s="5"/>
      <c r="S79" s="1"/>
      <c r="T79" s="1" t="e">
        <f t="shared" si="16"/>
        <v>#DIV/0!</v>
      </c>
      <c r="U79" s="1" t="e">
        <f t="shared" si="17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0.79359999999999997</v>
      </c>
      <c r="AB79" s="1">
        <v>5.484</v>
      </c>
      <c r="AC79" s="23" t="s">
        <v>38</v>
      </c>
      <c r="AD79" s="1">
        <f t="shared" si="18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114</v>
      </c>
      <c r="B80" s="1" t="s">
        <v>33</v>
      </c>
      <c r="C80" s="1">
        <v>5.681</v>
      </c>
      <c r="D80" s="1">
        <v>6.4390000000000001</v>
      </c>
      <c r="E80" s="1">
        <v>4.8419999999999996</v>
      </c>
      <c r="F80" s="1">
        <v>7.2779999999999996</v>
      </c>
      <c r="G80" s="7">
        <v>1</v>
      </c>
      <c r="H80" s="1">
        <v>30</v>
      </c>
      <c r="I80" s="1" t="s">
        <v>34</v>
      </c>
      <c r="J80" s="1">
        <v>4.8</v>
      </c>
      <c r="K80" s="1">
        <f t="shared" si="14"/>
        <v>4.1999999999999815E-2</v>
      </c>
      <c r="L80" s="1"/>
      <c r="M80" s="1"/>
      <c r="N80" s="1"/>
      <c r="O80" s="1">
        <f t="shared" si="15"/>
        <v>0.96839999999999993</v>
      </c>
      <c r="P80" s="5">
        <v>5</v>
      </c>
      <c r="Q80" s="5">
        <f t="shared" si="19"/>
        <v>5</v>
      </c>
      <c r="R80" s="5"/>
      <c r="S80" s="1"/>
      <c r="T80" s="1">
        <f t="shared" si="16"/>
        <v>12.678645187938868</v>
      </c>
      <c r="U80" s="1">
        <f t="shared" si="17"/>
        <v>7.5154894671623298</v>
      </c>
      <c r="V80" s="1">
        <v>0.49</v>
      </c>
      <c r="W80" s="1">
        <v>0.85399999999999987</v>
      </c>
      <c r="X80" s="1">
        <v>-0.1492</v>
      </c>
      <c r="Y80" s="1">
        <v>1.0476000000000001</v>
      </c>
      <c r="Z80" s="1">
        <v>0.64900000000000002</v>
      </c>
      <c r="AA80" s="1">
        <v>0.82360000000000011</v>
      </c>
      <c r="AB80" s="1">
        <v>0.65800000000000003</v>
      </c>
      <c r="AC80" s="1"/>
      <c r="AD80" s="1">
        <f t="shared" si="18"/>
        <v>5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115</v>
      </c>
      <c r="B81" s="1" t="s">
        <v>40</v>
      </c>
      <c r="C81" s="1">
        <v>23</v>
      </c>
      <c r="D81" s="1">
        <v>18</v>
      </c>
      <c r="E81" s="1">
        <v>2</v>
      </c>
      <c r="F81" s="1">
        <v>25</v>
      </c>
      <c r="G81" s="7">
        <v>0.3</v>
      </c>
      <c r="H81" s="1" t="e">
        <v>#N/A</v>
      </c>
      <c r="I81" s="1" t="s">
        <v>34</v>
      </c>
      <c r="J81" s="1">
        <v>2</v>
      </c>
      <c r="K81" s="1">
        <f t="shared" si="14"/>
        <v>0</v>
      </c>
      <c r="L81" s="1"/>
      <c r="M81" s="1"/>
      <c r="N81" s="1"/>
      <c r="O81" s="1">
        <f t="shared" si="15"/>
        <v>0.4</v>
      </c>
      <c r="P81" s="5"/>
      <c r="Q81" s="5">
        <f t="shared" si="19"/>
        <v>0</v>
      </c>
      <c r="R81" s="5"/>
      <c r="S81" s="1"/>
      <c r="T81" s="1">
        <f t="shared" si="16"/>
        <v>62.5</v>
      </c>
      <c r="U81" s="1">
        <f t="shared" si="17"/>
        <v>62.5</v>
      </c>
      <c r="V81" s="1">
        <v>0</v>
      </c>
      <c r="W81" s="1">
        <v>1.8</v>
      </c>
      <c r="X81" s="1">
        <v>-0.6</v>
      </c>
      <c r="Y81" s="1">
        <v>0</v>
      </c>
      <c r="Z81" s="1">
        <v>-0.2</v>
      </c>
      <c r="AA81" s="1">
        <v>-0.8</v>
      </c>
      <c r="AB81" s="1">
        <v>0.2</v>
      </c>
      <c r="AC81" s="23" t="s">
        <v>38</v>
      </c>
      <c r="AD81" s="1">
        <f t="shared" si="18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116</v>
      </c>
      <c r="B82" s="13" t="s">
        <v>40</v>
      </c>
      <c r="C82" s="13">
        <v>3</v>
      </c>
      <c r="D82" s="13"/>
      <c r="E82" s="13">
        <v>1</v>
      </c>
      <c r="F82" s="13">
        <v>2</v>
      </c>
      <c r="G82" s="14">
        <v>0</v>
      </c>
      <c r="H82" s="13" t="e">
        <v>#N/A</v>
      </c>
      <c r="I82" s="13" t="s">
        <v>99</v>
      </c>
      <c r="J82" s="13">
        <v>1</v>
      </c>
      <c r="K82" s="13">
        <f t="shared" si="14"/>
        <v>0</v>
      </c>
      <c r="L82" s="13"/>
      <c r="M82" s="13"/>
      <c r="N82" s="13"/>
      <c r="O82" s="13">
        <f t="shared" si="15"/>
        <v>0.2</v>
      </c>
      <c r="P82" s="15"/>
      <c r="Q82" s="15">
        <f t="shared" si="19"/>
        <v>0</v>
      </c>
      <c r="R82" s="15"/>
      <c r="S82" s="13"/>
      <c r="T82" s="13">
        <f t="shared" si="16"/>
        <v>10</v>
      </c>
      <c r="U82" s="13">
        <f t="shared" si="17"/>
        <v>10</v>
      </c>
      <c r="V82" s="13">
        <v>0</v>
      </c>
      <c r="W82" s="13">
        <v>0</v>
      </c>
      <c r="X82" s="13">
        <v>0.8</v>
      </c>
      <c r="Y82" s="13">
        <v>0.6</v>
      </c>
      <c r="Z82" s="13">
        <v>0.4</v>
      </c>
      <c r="AA82" s="13">
        <v>-0.2</v>
      </c>
      <c r="AB82" s="13">
        <v>0</v>
      </c>
      <c r="AC82" s="13" t="s">
        <v>117</v>
      </c>
      <c r="AD82" s="13">
        <f t="shared" si="1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118</v>
      </c>
      <c r="B83" s="1" t="s">
        <v>33</v>
      </c>
      <c r="C83" s="1">
        <v>65.44</v>
      </c>
      <c r="D83" s="1">
        <v>77.17</v>
      </c>
      <c r="E83" s="1">
        <v>41.08</v>
      </c>
      <c r="F83" s="1">
        <v>101.07</v>
      </c>
      <c r="G83" s="7">
        <v>1</v>
      </c>
      <c r="H83" s="1">
        <v>60</v>
      </c>
      <c r="I83" s="1" t="s">
        <v>34</v>
      </c>
      <c r="J83" s="1">
        <v>40.36</v>
      </c>
      <c r="K83" s="1">
        <f t="shared" si="14"/>
        <v>0.71999999999999886</v>
      </c>
      <c r="L83" s="1"/>
      <c r="M83" s="1"/>
      <c r="N83" s="1"/>
      <c r="O83" s="1">
        <f t="shared" si="15"/>
        <v>8.2159999999999993</v>
      </c>
      <c r="P83" s="5"/>
      <c r="Q83" s="5">
        <f t="shared" si="19"/>
        <v>0</v>
      </c>
      <c r="R83" s="5"/>
      <c r="S83" s="1"/>
      <c r="T83" s="1">
        <f t="shared" si="16"/>
        <v>12.301606621226874</v>
      </c>
      <c r="U83" s="1">
        <f t="shared" si="17"/>
        <v>12.301606621226874</v>
      </c>
      <c r="V83" s="1">
        <v>10.109</v>
      </c>
      <c r="W83" s="1">
        <v>11.212</v>
      </c>
      <c r="X83" s="1">
        <v>7.2080000000000002</v>
      </c>
      <c r="Y83" s="1">
        <v>10.804</v>
      </c>
      <c r="Z83" s="1">
        <v>8.3159999999999989</v>
      </c>
      <c r="AA83" s="1">
        <v>12.324</v>
      </c>
      <c r="AB83" s="1">
        <v>6.5891999999999999</v>
      </c>
      <c r="AC83" s="1"/>
      <c r="AD83" s="1">
        <f t="shared" si="1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119</v>
      </c>
      <c r="B84" s="1" t="s">
        <v>33</v>
      </c>
      <c r="C84" s="1">
        <v>196.70699999999999</v>
      </c>
      <c r="D84" s="1">
        <v>344.35500000000002</v>
      </c>
      <c r="E84" s="1">
        <v>263.83499999999998</v>
      </c>
      <c r="F84" s="1">
        <v>276.40199999999999</v>
      </c>
      <c r="G84" s="7">
        <v>1</v>
      </c>
      <c r="H84" s="1">
        <v>60</v>
      </c>
      <c r="I84" s="1" t="s">
        <v>34</v>
      </c>
      <c r="J84" s="1">
        <v>253.8</v>
      </c>
      <c r="K84" s="1">
        <f t="shared" si="14"/>
        <v>10.034999999999968</v>
      </c>
      <c r="L84" s="1"/>
      <c r="M84" s="1"/>
      <c r="N84" s="1"/>
      <c r="O84" s="1">
        <f t="shared" si="15"/>
        <v>52.766999999999996</v>
      </c>
      <c r="P84" s="5">
        <f>9*O84-F84</f>
        <v>198.50099999999998</v>
      </c>
      <c r="Q84" s="5">
        <f t="shared" si="19"/>
        <v>198.50099999999998</v>
      </c>
      <c r="R84" s="5"/>
      <c r="S84" s="1"/>
      <c r="T84" s="1">
        <f t="shared" si="16"/>
        <v>9</v>
      </c>
      <c r="U84" s="1">
        <f t="shared" si="17"/>
        <v>5.2381602137699703</v>
      </c>
      <c r="V84" s="1">
        <v>16.634</v>
      </c>
      <c r="W84" s="1">
        <v>28.895</v>
      </c>
      <c r="X84" s="1">
        <v>16.534600000000001</v>
      </c>
      <c r="Y84" s="1">
        <v>56.4634</v>
      </c>
      <c r="Z84" s="1">
        <v>57.246000000000002</v>
      </c>
      <c r="AA84" s="1">
        <v>26.238</v>
      </c>
      <c r="AB84" s="1">
        <v>25.242000000000001</v>
      </c>
      <c r="AC84" s="1"/>
      <c r="AD84" s="1">
        <f t="shared" si="18"/>
        <v>199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120</v>
      </c>
      <c r="B85" s="1" t="s">
        <v>33</v>
      </c>
      <c r="C85" s="1">
        <v>59.945</v>
      </c>
      <c r="D85" s="1">
        <v>44.213000000000001</v>
      </c>
      <c r="E85" s="1">
        <v>12.84</v>
      </c>
      <c r="F85" s="1">
        <v>88.757999999999996</v>
      </c>
      <c r="G85" s="7">
        <v>1</v>
      </c>
      <c r="H85" s="1">
        <v>60</v>
      </c>
      <c r="I85" s="1" t="s">
        <v>34</v>
      </c>
      <c r="J85" s="1">
        <v>12.5</v>
      </c>
      <c r="K85" s="1">
        <f t="shared" si="14"/>
        <v>0.33999999999999986</v>
      </c>
      <c r="L85" s="1"/>
      <c r="M85" s="1"/>
      <c r="N85" s="1"/>
      <c r="O85" s="1">
        <f t="shared" si="15"/>
        <v>2.5680000000000001</v>
      </c>
      <c r="P85" s="5"/>
      <c r="Q85" s="5">
        <f t="shared" si="19"/>
        <v>0</v>
      </c>
      <c r="R85" s="5"/>
      <c r="S85" s="1"/>
      <c r="T85" s="1">
        <f t="shared" si="16"/>
        <v>34.563084112149532</v>
      </c>
      <c r="U85" s="1">
        <f t="shared" si="17"/>
        <v>34.563084112149532</v>
      </c>
      <c r="V85" s="1">
        <v>2.6080000000000001</v>
      </c>
      <c r="W85" s="1">
        <v>6.8519999999999994</v>
      </c>
      <c r="X85" s="1">
        <v>2.056</v>
      </c>
      <c r="Y85" s="1">
        <v>3.8328000000000002</v>
      </c>
      <c r="Z85" s="1">
        <v>0.51600000000000001</v>
      </c>
      <c r="AA85" s="1">
        <v>5.1479999999999997</v>
      </c>
      <c r="AB85" s="1">
        <v>4.604000000000001</v>
      </c>
      <c r="AC85" s="23" t="s">
        <v>38</v>
      </c>
      <c r="AD85" s="1">
        <f t="shared" si="18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121</v>
      </c>
      <c r="B86" s="1" t="s">
        <v>40</v>
      </c>
      <c r="C86" s="1">
        <v>4</v>
      </c>
      <c r="D86" s="1">
        <v>30</v>
      </c>
      <c r="E86" s="1">
        <v>8</v>
      </c>
      <c r="F86" s="1">
        <v>22</v>
      </c>
      <c r="G86" s="7">
        <v>0.5</v>
      </c>
      <c r="H86" s="1">
        <v>60</v>
      </c>
      <c r="I86" s="1" t="s">
        <v>34</v>
      </c>
      <c r="J86" s="1">
        <v>12</v>
      </c>
      <c r="K86" s="1">
        <f t="shared" si="14"/>
        <v>-4</v>
      </c>
      <c r="L86" s="1"/>
      <c r="M86" s="1"/>
      <c r="N86" s="1"/>
      <c r="O86" s="1">
        <f t="shared" si="15"/>
        <v>1.6</v>
      </c>
      <c r="P86" s="5"/>
      <c r="Q86" s="5">
        <f t="shared" si="19"/>
        <v>0</v>
      </c>
      <c r="R86" s="5"/>
      <c r="S86" s="1"/>
      <c r="T86" s="1">
        <f t="shared" si="16"/>
        <v>13.75</v>
      </c>
      <c r="U86" s="1">
        <f t="shared" si="17"/>
        <v>13.75</v>
      </c>
      <c r="V86" s="1">
        <v>0.8</v>
      </c>
      <c r="W86" s="1">
        <v>2.6</v>
      </c>
      <c r="X86" s="1">
        <v>1.6</v>
      </c>
      <c r="Y86" s="1">
        <v>2.2000000000000002</v>
      </c>
      <c r="Z86" s="1">
        <v>2.4</v>
      </c>
      <c r="AA86" s="1">
        <v>1.4</v>
      </c>
      <c r="AB86" s="1">
        <v>2.4</v>
      </c>
      <c r="AC86" s="1"/>
      <c r="AD86" s="1">
        <f t="shared" si="18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122</v>
      </c>
      <c r="B87" s="1" t="s">
        <v>40</v>
      </c>
      <c r="C87" s="1">
        <v>172</v>
      </c>
      <c r="D87" s="1">
        <v>61</v>
      </c>
      <c r="E87" s="1">
        <v>37</v>
      </c>
      <c r="F87" s="1">
        <v>173</v>
      </c>
      <c r="G87" s="7">
        <v>0.5</v>
      </c>
      <c r="H87" s="1">
        <v>40</v>
      </c>
      <c r="I87" s="1" t="s">
        <v>34</v>
      </c>
      <c r="J87" s="1">
        <v>40</v>
      </c>
      <c r="K87" s="1">
        <f t="shared" si="14"/>
        <v>-3</v>
      </c>
      <c r="L87" s="1"/>
      <c r="M87" s="1"/>
      <c r="N87" s="1"/>
      <c r="O87" s="1">
        <f t="shared" si="15"/>
        <v>7.4</v>
      </c>
      <c r="P87" s="5"/>
      <c r="Q87" s="5">
        <v>60</v>
      </c>
      <c r="R87" s="5">
        <v>60</v>
      </c>
      <c r="S87" s="1" t="s">
        <v>137</v>
      </c>
      <c r="T87" s="1">
        <f t="shared" si="16"/>
        <v>31.486486486486484</v>
      </c>
      <c r="U87" s="1">
        <f t="shared" si="17"/>
        <v>23.378378378378379</v>
      </c>
      <c r="V87" s="1">
        <v>7</v>
      </c>
      <c r="W87" s="1">
        <v>8.4</v>
      </c>
      <c r="X87" s="1">
        <v>11.4</v>
      </c>
      <c r="Y87" s="1">
        <v>-2</v>
      </c>
      <c r="Z87" s="1">
        <v>-4.5999999999999996</v>
      </c>
      <c r="AA87" s="1">
        <v>-2.6</v>
      </c>
      <c r="AB87" s="1">
        <v>3.8</v>
      </c>
      <c r="AC87" s="23" t="s">
        <v>38</v>
      </c>
      <c r="AD87" s="1">
        <f t="shared" si="18"/>
        <v>30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123</v>
      </c>
      <c r="B88" s="1" t="s">
        <v>40</v>
      </c>
      <c r="C88" s="1">
        <v>6</v>
      </c>
      <c r="D88" s="1">
        <v>40</v>
      </c>
      <c r="E88" s="1">
        <v>16</v>
      </c>
      <c r="F88" s="1">
        <v>29</v>
      </c>
      <c r="G88" s="7">
        <v>0.5</v>
      </c>
      <c r="H88" s="1">
        <v>60</v>
      </c>
      <c r="I88" s="1" t="s">
        <v>34</v>
      </c>
      <c r="J88" s="1">
        <v>17</v>
      </c>
      <c r="K88" s="1">
        <f t="shared" si="14"/>
        <v>-1</v>
      </c>
      <c r="L88" s="1"/>
      <c r="M88" s="1"/>
      <c r="N88" s="1"/>
      <c r="O88" s="1">
        <f t="shared" si="15"/>
        <v>3.2</v>
      </c>
      <c r="P88" s="5">
        <v>6</v>
      </c>
      <c r="Q88" s="5">
        <f t="shared" si="19"/>
        <v>6</v>
      </c>
      <c r="R88" s="5"/>
      <c r="S88" s="1"/>
      <c r="T88" s="1">
        <f t="shared" si="16"/>
        <v>10.9375</v>
      </c>
      <c r="U88" s="1">
        <f t="shared" si="17"/>
        <v>9.0625</v>
      </c>
      <c r="V88" s="1">
        <v>1.2</v>
      </c>
      <c r="W88" s="1">
        <v>3.6</v>
      </c>
      <c r="X88" s="1">
        <v>0.6</v>
      </c>
      <c r="Y88" s="1">
        <v>2.6</v>
      </c>
      <c r="Z88" s="1">
        <v>1.6</v>
      </c>
      <c r="AA88" s="1">
        <v>2.4</v>
      </c>
      <c r="AB88" s="1">
        <v>2.2000000000000002</v>
      </c>
      <c r="AC88" s="1"/>
      <c r="AD88" s="1">
        <f t="shared" si="18"/>
        <v>3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124</v>
      </c>
      <c r="B89" s="1" t="s">
        <v>40</v>
      </c>
      <c r="C89" s="1">
        <v>32</v>
      </c>
      <c r="D89" s="1">
        <v>12</v>
      </c>
      <c r="E89" s="1">
        <v>13</v>
      </c>
      <c r="F89" s="1">
        <v>31</v>
      </c>
      <c r="G89" s="7">
        <v>0.4</v>
      </c>
      <c r="H89" s="1" t="e">
        <v>#N/A</v>
      </c>
      <c r="I89" s="1" t="s">
        <v>34</v>
      </c>
      <c r="J89" s="1">
        <v>13</v>
      </c>
      <c r="K89" s="1">
        <f t="shared" si="14"/>
        <v>0</v>
      </c>
      <c r="L89" s="1"/>
      <c r="M89" s="1"/>
      <c r="N89" s="1"/>
      <c r="O89" s="1">
        <f t="shared" si="15"/>
        <v>2.6</v>
      </c>
      <c r="P89" s="5"/>
      <c r="Q89" s="5">
        <f t="shared" si="19"/>
        <v>0</v>
      </c>
      <c r="R89" s="5"/>
      <c r="S89" s="1"/>
      <c r="T89" s="1">
        <f t="shared" si="16"/>
        <v>11.923076923076923</v>
      </c>
      <c r="U89" s="1">
        <f t="shared" si="17"/>
        <v>11.923076923076923</v>
      </c>
      <c r="V89" s="1">
        <v>3</v>
      </c>
      <c r="W89" s="1">
        <v>4.4000000000000004</v>
      </c>
      <c r="X89" s="1">
        <v>0</v>
      </c>
      <c r="Y89" s="1">
        <v>5.8</v>
      </c>
      <c r="Z89" s="1">
        <v>0</v>
      </c>
      <c r="AA89" s="1">
        <v>0</v>
      </c>
      <c r="AB89" s="1">
        <v>0</v>
      </c>
      <c r="AC89" s="1" t="s">
        <v>125</v>
      </c>
      <c r="AD89" s="1">
        <f t="shared" si="1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40</v>
      </c>
      <c r="C90" s="1">
        <v>19</v>
      </c>
      <c r="D90" s="1">
        <v>23</v>
      </c>
      <c r="E90" s="1">
        <v>8</v>
      </c>
      <c r="F90" s="1">
        <v>30</v>
      </c>
      <c r="G90" s="7">
        <v>0.4</v>
      </c>
      <c r="H90" s="1" t="e">
        <v>#N/A</v>
      </c>
      <c r="I90" s="1" t="s">
        <v>34</v>
      </c>
      <c r="J90" s="1">
        <v>10</v>
      </c>
      <c r="K90" s="1">
        <f t="shared" si="14"/>
        <v>-2</v>
      </c>
      <c r="L90" s="1"/>
      <c r="M90" s="1"/>
      <c r="N90" s="1"/>
      <c r="O90" s="1">
        <f t="shared" si="15"/>
        <v>1.6</v>
      </c>
      <c r="P90" s="5"/>
      <c r="Q90" s="5">
        <f t="shared" si="19"/>
        <v>0</v>
      </c>
      <c r="R90" s="5"/>
      <c r="S90" s="1"/>
      <c r="T90" s="1">
        <f t="shared" si="16"/>
        <v>18.75</v>
      </c>
      <c r="U90" s="1">
        <f t="shared" si="17"/>
        <v>18.75</v>
      </c>
      <c r="V90" s="1">
        <v>2.6</v>
      </c>
      <c r="W90" s="1">
        <v>2.4</v>
      </c>
      <c r="X90" s="1">
        <v>0.4</v>
      </c>
      <c r="Y90" s="1">
        <v>4.4000000000000004</v>
      </c>
      <c r="Z90" s="1">
        <v>0</v>
      </c>
      <c r="AA90" s="1">
        <v>0</v>
      </c>
      <c r="AB90" s="1">
        <v>0</v>
      </c>
      <c r="AC90" s="24" t="s">
        <v>134</v>
      </c>
      <c r="AD90" s="1">
        <f t="shared" si="1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40</v>
      </c>
      <c r="C91" s="1">
        <v>1</v>
      </c>
      <c r="D91" s="1">
        <v>87</v>
      </c>
      <c r="E91" s="1">
        <v>45</v>
      </c>
      <c r="F91" s="1">
        <v>39</v>
      </c>
      <c r="G91" s="7">
        <v>0.3</v>
      </c>
      <c r="H91" s="1" t="e">
        <v>#N/A</v>
      </c>
      <c r="I91" s="1" t="s">
        <v>34</v>
      </c>
      <c r="J91" s="1">
        <v>47</v>
      </c>
      <c r="K91" s="1">
        <f t="shared" si="14"/>
        <v>-2</v>
      </c>
      <c r="L91" s="1"/>
      <c r="M91" s="1"/>
      <c r="N91" s="1"/>
      <c r="O91" s="1">
        <f t="shared" si="15"/>
        <v>9</v>
      </c>
      <c r="P91" s="5">
        <f t="shared" ref="P91" si="21">10*O91-F91</f>
        <v>51</v>
      </c>
      <c r="Q91" s="5">
        <f t="shared" si="19"/>
        <v>51</v>
      </c>
      <c r="R91" s="5"/>
      <c r="S91" s="1"/>
      <c r="T91" s="1">
        <f t="shared" si="16"/>
        <v>10</v>
      </c>
      <c r="U91" s="1">
        <f t="shared" si="17"/>
        <v>4.333333333333333</v>
      </c>
      <c r="V91" s="1">
        <v>6</v>
      </c>
      <c r="W91" s="1">
        <v>8.8000000000000007</v>
      </c>
      <c r="X91" s="1">
        <v>6</v>
      </c>
      <c r="Y91" s="1">
        <v>5.8</v>
      </c>
      <c r="Z91" s="1">
        <v>0</v>
      </c>
      <c r="AA91" s="1">
        <v>0</v>
      </c>
      <c r="AB91" s="1">
        <v>0</v>
      </c>
      <c r="AC91" s="1" t="s">
        <v>125</v>
      </c>
      <c r="AD91" s="1">
        <f t="shared" si="18"/>
        <v>15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1" t="s">
        <v>128</v>
      </c>
      <c r="B92" s="1" t="s">
        <v>40</v>
      </c>
      <c r="C92" s="1">
        <v>-32</v>
      </c>
      <c r="D92" s="1"/>
      <c r="E92" s="22">
        <v>57</v>
      </c>
      <c r="F92" s="22">
        <v>-94</v>
      </c>
      <c r="G92" s="7">
        <v>0</v>
      </c>
      <c r="H92" s="1" t="e">
        <v>#N/A</v>
      </c>
      <c r="I92" s="1" t="s">
        <v>129</v>
      </c>
      <c r="J92" s="1">
        <v>57</v>
      </c>
      <c r="K92" s="1">
        <f t="shared" si="14"/>
        <v>0</v>
      </c>
      <c r="L92" s="1"/>
      <c r="M92" s="1"/>
      <c r="N92" s="1"/>
      <c r="O92" s="1">
        <f t="shared" si="15"/>
        <v>11.4</v>
      </c>
      <c r="P92" s="5"/>
      <c r="Q92" s="5">
        <f t="shared" si="19"/>
        <v>0</v>
      </c>
      <c r="R92" s="5"/>
      <c r="S92" s="1"/>
      <c r="T92" s="1">
        <f t="shared" si="16"/>
        <v>-8.2456140350877192</v>
      </c>
      <c r="U92" s="1">
        <f t="shared" si="17"/>
        <v>-8.2456140350877192</v>
      </c>
      <c r="V92" s="1">
        <v>6.4</v>
      </c>
      <c r="W92" s="1">
        <v>9.6</v>
      </c>
      <c r="X92" s="1">
        <v>7.6</v>
      </c>
      <c r="Y92" s="1">
        <v>12.8</v>
      </c>
      <c r="Z92" s="1">
        <v>8.1999999999999993</v>
      </c>
      <c r="AA92" s="1">
        <v>9.6</v>
      </c>
      <c r="AB92" s="1">
        <v>11.2</v>
      </c>
      <c r="AC92" s="1" t="s">
        <v>129</v>
      </c>
      <c r="AD92" s="1">
        <f t="shared" si="1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1" t="s">
        <v>130</v>
      </c>
      <c r="B93" s="1" t="s">
        <v>40</v>
      </c>
      <c r="C93" s="1">
        <v>-19</v>
      </c>
      <c r="D93" s="1"/>
      <c r="E93" s="22">
        <v>14</v>
      </c>
      <c r="F93" s="22">
        <v>-34</v>
      </c>
      <c r="G93" s="7">
        <v>0</v>
      </c>
      <c r="H93" s="1" t="e">
        <v>#N/A</v>
      </c>
      <c r="I93" s="1" t="s">
        <v>129</v>
      </c>
      <c r="J93" s="1">
        <v>15</v>
      </c>
      <c r="K93" s="1">
        <f t="shared" si="14"/>
        <v>-1</v>
      </c>
      <c r="L93" s="1"/>
      <c r="M93" s="1"/>
      <c r="N93" s="1"/>
      <c r="O93" s="1">
        <f t="shared" si="15"/>
        <v>2.8</v>
      </c>
      <c r="P93" s="5"/>
      <c r="Q93" s="5">
        <f t="shared" si="19"/>
        <v>0</v>
      </c>
      <c r="R93" s="5"/>
      <c r="S93" s="1"/>
      <c r="T93" s="1">
        <f t="shared" si="16"/>
        <v>-12.142857142857144</v>
      </c>
      <c r="U93" s="1">
        <f t="shared" si="17"/>
        <v>-12.142857142857144</v>
      </c>
      <c r="V93" s="1">
        <v>3.8</v>
      </c>
      <c r="W93" s="1">
        <v>4.2</v>
      </c>
      <c r="X93" s="1">
        <v>2.8</v>
      </c>
      <c r="Y93" s="1">
        <v>3.8</v>
      </c>
      <c r="Z93" s="1">
        <v>4.4000000000000004</v>
      </c>
      <c r="AA93" s="1">
        <v>2.8</v>
      </c>
      <c r="AB93" s="1">
        <v>3.6</v>
      </c>
      <c r="AC93" s="1" t="s">
        <v>129</v>
      </c>
      <c r="AD93" s="1">
        <f t="shared" si="1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1" t="s">
        <v>131</v>
      </c>
      <c r="B94" s="1" t="s">
        <v>40</v>
      </c>
      <c r="C94" s="1">
        <v>-45</v>
      </c>
      <c r="D94" s="1">
        <v>1</v>
      </c>
      <c r="E94" s="22">
        <v>68</v>
      </c>
      <c r="F94" s="22">
        <v>-112</v>
      </c>
      <c r="G94" s="7">
        <v>0</v>
      </c>
      <c r="H94" s="1" t="e">
        <v>#N/A</v>
      </c>
      <c r="I94" s="1" t="s">
        <v>129</v>
      </c>
      <c r="J94" s="1">
        <v>68</v>
      </c>
      <c r="K94" s="1">
        <f t="shared" si="14"/>
        <v>0</v>
      </c>
      <c r="L94" s="1"/>
      <c r="M94" s="1"/>
      <c r="N94" s="1"/>
      <c r="O94" s="1">
        <f t="shared" si="15"/>
        <v>13.6</v>
      </c>
      <c r="P94" s="5"/>
      <c r="Q94" s="5">
        <f t="shared" si="19"/>
        <v>0</v>
      </c>
      <c r="R94" s="5"/>
      <c r="S94" s="1"/>
      <c r="T94" s="1">
        <f t="shared" si="16"/>
        <v>-8.2352941176470598</v>
      </c>
      <c r="U94" s="1">
        <f t="shared" si="17"/>
        <v>-8.2352941176470598</v>
      </c>
      <c r="V94" s="1">
        <v>8.6</v>
      </c>
      <c r="W94" s="1">
        <v>8.4</v>
      </c>
      <c r="X94" s="1">
        <v>7</v>
      </c>
      <c r="Y94" s="1">
        <v>7.8</v>
      </c>
      <c r="Z94" s="1">
        <v>7.8</v>
      </c>
      <c r="AA94" s="1">
        <v>7.8</v>
      </c>
      <c r="AB94" s="1">
        <v>10.6</v>
      </c>
      <c r="AC94" s="1" t="s">
        <v>129</v>
      </c>
      <c r="AD94" s="1">
        <f t="shared" si="18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D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2024-12-23T10:43:15Z</dcterms:created>
  <dcterms:modified xsi:type="dcterms:W3CDTF">2024-12-27T08:26:46Z</dcterms:modified>
</cp:coreProperties>
</file>