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D94044FD-53FB-4F72-A1A5-1259A006ED4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Y642" i="1"/>
  <c r="X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2" i="1" s="1"/>
  <c r="Y638" i="1"/>
  <c r="Y643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Y607" i="1"/>
  <c r="X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7" i="1" s="1"/>
  <c r="Y600" i="1"/>
  <c r="Y608" i="1" s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P570" i="1"/>
  <c r="BO570" i="1"/>
  <c r="BN570" i="1"/>
  <c r="BM570" i="1"/>
  <c r="Z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P513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X478" i="1"/>
  <c r="Y477" i="1"/>
  <c r="X477" i="1"/>
  <c r="BP476" i="1"/>
  <c r="BO476" i="1"/>
  <c r="BN476" i="1"/>
  <c r="BM476" i="1"/>
  <c r="Z476" i="1"/>
  <c r="Z477" i="1" s="1"/>
  <c r="Y476" i="1"/>
  <c r="P476" i="1"/>
  <c r="X472" i="1"/>
  <c r="Y471" i="1"/>
  <c r="X471" i="1"/>
  <c r="BP470" i="1"/>
  <c r="BO470" i="1"/>
  <c r="BN470" i="1"/>
  <c r="BM470" i="1"/>
  <c r="Z470" i="1"/>
  <c r="Z471" i="1" s="1"/>
  <c r="Y470" i="1"/>
  <c r="Y472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Y402" i="1" s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2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2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2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66" i="1" s="1"/>
  <c r="BO22" i="1"/>
  <c r="X664" i="1" s="1"/>
  <c r="BM22" i="1"/>
  <c r="X663" i="1" s="1"/>
  <c r="X665" i="1" s="1"/>
  <c r="Y22" i="1"/>
  <c r="B672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Z412" i="1"/>
  <c r="BP410" i="1"/>
  <c r="BN410" i="1"/>
  <c r="Z410" i="1"/>
  <c r="Y412" i="1"/>
  <c r="I672" i="1"/>
  <c r="F9" i="1"/>
  <c r="J9" i="1"/>
  <c r="Z22" i="1"/>
  <c r="Z23" i="1" s="1"/>
  <c r="BN22" i="1"/>
  <c r="BP22" i="1"/>
  <c r="Y23" i="1"/>
  <c r="X662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72" i="1"/>
  <c r="Z64" i="1"/>
  <c r="Z72" i="1" s="1"/>
  <c r="BN64" i="1"/>
  <c r="Z66" i="1"/>
  <c r="BN66" i="1"/>
  <c r="Z68" i="1"/>
  <c r="BN68" i="1"/>
  <c r="Z70" i="1"/>
  <c r="BN70" i="1"/>
  <c r="Y73" i="1"/>
  <c r="Z76" i="1"/>
  <c r="Z79" i="1" s="1"/>
  <c r="BN76" i="1"/>
  <c r="Z78" i="1"/>
  <c r="BN78" i="1"/>
  <c r="Z82" i="1"/>
  <c r="BN82" i="1"/>
  <c r="BP82" i="1"/>
  <c r="Z84" i="1"/>
  <c r="BN84" i="1"/>
  <c r="Z86" i="1"/>
  <c r="BN86" i="1"/>
  <c r="Z92" i="1"/>
  <c r="Z97" i="1" s="1"/>
  <c r="BN92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5" i="1" s="1"/>
  <c r="BN131" i="1"/>
  <c r="BP131" i="1"/>
  <c r="Z133" i="1"/>
  <c r="BN133" i="1"/>
  <c r="Z139" i="1"/>
  <c r="Z145" i="1" s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2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Z193" i="1"/>
  <c r="BN193" i="1"/>
  <c r="BP193" i="1"/>
  <c r="Z195" i="1"/>
  <c r="BN195" i="1"/>
  <c r="Z197" i="1"/>
  <c r="BN197" i="1"/>
  <c r="Z199" i="1"/>
  <c r="BN199" i="1"/>
  <c r="J672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6" i="1" s="1"/>
  <c r="BN240" i="1"/>
  <c r="BP240" i="1"/>
  <c r="Z243" i="1"/>
  <c r="BN243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BP309" i="1"/>
  <c r="BN309" i="1"/>
  <c r="Z309" i="1"/>
  <c r="Y338" i="1"/>
  <c r="Y348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Z388" i="1"/>
  <c r="BP385" i="1"/>
  <c r="BN385" i="1"/>
  <c r="Z385" i="1"/>
  <c r="Y388" i="1"/>
  <c r="Y396" i="1"/>
  <c r="Y395" i="1"/>
  <c r="BP391" i="1"/>
  <c r="BN391" i="1"/>
  <c r="Z391" i="1"/>
  <c r="Z395" i="1" s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Z459" i="1" s="1"/>
  <c r="Y460" i="1"/>
  <c r="BP464" i="1"/>
  <c r="BN464" i="1"/>
  <c r="Z464" i="1"/>
  <c r="Z467" i="1" s="1"/>
  <c r="Y468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Z515" i="1" s="1"/>
  <c r="Y516" i="1"/>
  <c r="Y520" i="1"/>
  <c r="BP519" i="1"/>
  <c r="BN519" i="1"/>
  <c r="Z519" i="1"/>
  <c r="Z520" i="1" s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L672" i="1"/>
  <c r="Y272" i="1"/>
  <c r="M672" i="1"/>
  <c r="Y289" i="1"/>
  <c r="Y317" i="1"/>
  <c r="S672" i="1"/>
  <c r="Y330" i="1"/>
  <c r="U672" i="1"/>
  <c r="Y366" i="1"/>
  <c r="BP393" i="1"/>
  <c r="BN393" i="1"/>
  <c r="BP399" i="1"/>
  <c r="BN399" i="1"/>
  <c r="Z399" i="1"/>
  <c r="Z401" i="1" s="1"/>
  <c r="V672" i="1"/>
  <c r="Y413" i="1"/>
  <c r="BP418" i="1"/>
  <c r="BN418" i="1"/>
  <c r="Z418" i="1"/>
  <c r="Z428" i="1" s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Y515" i="1"/>
  <c r="Y528" i="1"/>
  <c r="BP525" i="1"/>
  <c r="BN525" i="1"/>
  <c r="Z525" i="1"/>
  <c r="Y407" i="1"/>
  <c r="W672" i="1"/>
  <c r="Y429" i="1"/>
  <c r="Y672" i="1"/>
  <c r="Y478" i="1"/>
  <c r="BP543" i="1"/>
  <c r="BN543" i="1"/>
  <c r="Z543" i="1"/>
  <c r="Z544" i="1" s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Z590" i="1" s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35" i="1" l="1"/>
  <c r="Z648" i="1"/>
  <c r="Z614" i="1"/>
  <c r="Z584" i="1"/>
  <c r="Z595" i="1"/>
  <c r="Z311" i="1"/>
  <c r="Z237" i="1"/>
  <c r="Z201" i="1"/>
  <c r="Z119" i="1"/>
  <c r="Z110" i="1"/>
  <c r="Z88" i="1"/>
  <c r="Z35" i="1"/>
  <c r="Y666" i="1"/>
  <c r="Y663" i="1"/>
  <c r="Z258" i="1"/>
  <c r="Y662" i="1"/>
  <c r="Z566" i="1"/>
  <c r="Z505" i="1"/>
  <c r="Z572" i="1"/>
  <c r="Z454" i="1"/>
  <c r="Y664" i="1"/>
  <c r="Z381" i="1"/>
  <c r="Z301" i="1"/>
  <c r="Z667" i="1" s="1"/>
  <c r="Y665" i="1" l="1"/>
</calcChain>
</file>

<file path=xl/sharedStrings.xml><?xml version="1.0" encoding="utf-8"?>
<sst xmlns="http://schemas.openxmlformats.org/spreadsheetml/2006/main" count="3131" uniqueCount="1079">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</sst>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2"/>
  <sheetViews>
    <sheetView showGridLines="0" tabSelected="1" topLeftCell="A651" zoomScaleNormal="100" zoomScaleSheetLayoutView="100" workbookViewId="0">
      <selection activeCell="AA668" sqref="AA668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58" t="s">
        <v>0</v>
      </c>
      <c r="E1" s="808"/>
      <c r="F1" s="808"/>
      <c r="G1" s="12" t="s">
        <v>1</v>
      </c>
      <c r="H1" s="858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20" t="s">
        <v>8</v>
      </c>
      <c r="B5" s="824"/>
      <c r="C5" s="825"/>
      <c r="D5" s="865"/>
      <c r="E5" s="866"/>
      <c r="F5" s="1158" t="s">
        <v>9</v>
      </c>
      <c r="G5" s="825"/>
      <c r="H5" s="865"/>
      <c r="I5" s="1080"/>
      <c r="J5" s="1080"/>
      <c r="K5" s="1080"/>
      <c r="L5" s="1080"/>
      <c r="M5" s="866"/>
      <c r="N5" s="58"/>
      <c r="P5" s="24" t="s">
        <v>10</v>
      </c>
      <c r="Q5" s="1176">
        <v>45649</v>
      </c>
      <c r="R5" s="919"/>
      <c r="T5" s="975" t="s">
        <v>11</v>
      </c>
      <c r="U5" s="976"/>
      <c r="V5" s="978" t="s">
        <v>12</v>
      </c>
      <c r="W5" s="919"/>
      <c r="AB5" s="51"/>
      <c r="AC5" s="51"/>
      <c r="AD5" s="51"/>
      <c r="AE5" s="51"/>
    </row>
    <row r="6" spans="1:32" s="769" customFormat="1" ht="24" customHeight="1" x14ac:dyDescent="0.2">
      <c r="A6" s="920" t="s">
        <v>13</v>
      </c>
      <c r="B6" s="824"/>
      <c r="C6" s="825"/>
      <c r="D6" s="1081" t="s">
        <v>14</v>
      </c>
      <c r="E6" s="1082"/>
      <c r="F6" s="1082"/>
      <c r="G6" s="1082"/>
      <c r="H6" s="1082"/>
      <c r="I6" s="1082"/>
      <c r="J6" s="1082"/>
      <c r="K6" s="1082"/>
      <c r="L6" s="1082"/>
      <c r="M6" s="91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Понедельник</v>
      </c>
      <c r="R6" s="780"/>
      <c r="T6" s="986" t="s">
        <v>16</v>
      </c>
      <c r="U6" s="976"/>
      <c r="V6" s="1060" t="s">
        <v>17</v>
      </c>
      <c r="W6" s="863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35" t="str">
        <f>IFERROR(VLOOKUP(DeliveryAddress,Table,3,0),1)</f>
        <v>1</v>
      </c>
      <c r="E7" s="836"/>
      <c r="F7" s="836"/>
      <c r="G7" s="836"/>
      <c r="H7" s="836"/>
      <c r="I7" s="836"/>
      <c r="J7" s="836"/>
      <c r="K7" s="836"/>
      <c r="L7" s="836"/>
      <c r="M7" s="837"/>
      <c r="N7" s="60"/>
      <c r="P7" s="24"/>
      <c r="Q7" s="42"/>
      <c r="R7" s="42"/>
      <c r="T7" s="790"/>
      <c r="U7" s="976"/>
      <c r="V7" s="1061"/>
      <c r="W7" s="1062"/>
      <c r="AB7" s="51"/>
      <c r="AC7" s="51"/>
      <c r="AD7" s="51"/>
      <c r="AE7" s="51"/>
    </row>
    <row r="8" spans="1:32" s="769" customFormat="1" ht="25.5" customHeight="1" x14ac:dyDescent="0.2">
      <c r="A8" s="1209" t="s">
        <v>18</v>
      </c>
      <c r="B8" s="795"/>
      <c r="C8" s="796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9">
        <v>0.41666666666666669</v>
      </c>
      <c r="R8" s="837"/>
      <c r="T8" s="790"/>
      <c r="U8" s="976"/>
      <c r="V8" s="1061"/>
      <c r="W8" s="1062"/>
      <c r="AB8" s="51"/>
      <c r="AC8" s="51"/>
      <c r="AD8" s="51"/>
      <c r="AE8" s="51"/>
    </row>
    <row r="9" spans="1:32" s="769" customFormat="1" ht="39.950000000000003" customHeight="1" x14ac:dyDescent="0.2">
      <c r="A9" s="9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1"/>
      <c r="E9" s="799"/>
      <c r="F9" s="9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7"/>
      <c r="P9" s="26" t="s">
        <v>21</v>
      </c>
      <c r="Q9" s="912"/>
      <c r="R9" s="913"/>
      <c r="T9" s="790"/>
      <c r="U9" s="976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1"/>
      <c r="E10" s="799"/>
      <c r="F10" s="9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2" t="str">
        <f>IFERROR(VLOOKUP($D$10,Proxy,2,FALSE),"")</f>
        <v/>
      </c>
      <c r="I10" s="790"/>
      <c r="J10" s="790"/>
      <c r="K10" s="790"/>
      <c r="L10" s="790"/>
      <c r="M10" s="790"/>
      <c r="N10" s="768"/>
      <c r="P10" s="26" t="s">
        <v>22</v>
      </c>
      <c r="Q10" s="987"/>
      <c r="R10" s="988"/>
      <c r="U10" s="24" t="s">
        <v>23</v>
      </c>
      <c r="V10" s="862" t="s">
        <v>24</v>
      </c>
      <c r="W10" s="863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8"/>
      <c r="R11" s="919"/>
      <c r="U11" s="24" t="s">
        <v>27</v>
      </c>
      <c r="V11" s="1113" t="s">
        <v>28</v>
      </c>
      <c r="W11" s="913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71" t="s">
        <v>29</v>
      </c>
      <c r="B12" s="824"/>
      <c r="C12" s="824"/>
      <c r="D12" s="824"/>
      <c r="E12" s="824"/>
      <c r="F12" s="824"/>
      <c r="G12" s="824"/>
      <c r="H12" s="824"/>
      <c r="I12" s="824"/>
      <c r="J12" s="824"/>
      <c r="K12" s="824"/>
      <c r="L12" s="824"/>
      <c r="M12" s="825"/>
      <c r="N12" s="62"/>
      <c r="P12" s="24" t="s">
        <v>30</v>
      </c>
      <c r="Q12" s="929"/>
      <c r="R12" s="837"/>
      <c r="S12" s="23"/>
      <c r="U12" s="24"/>
      <c r="V12" s="808"/>
      <c r="W12" s="790"/>
      <c r="AB12" s="51"/>
      <c r="AC12" s="51"/>
      <c r="AD12" s="51"/>
      <c r="AE12" s="51"/>
    </row>
    <row r="13" spans="1:32" s="769" customFormat="1" ht="23.25" customHeight="1" x14ac:dyDescent="0.2">
      <c r="A13" s="971" t="s">
        <v>31</v>
      </c>
      <c r="B13" s="824"/>
      <c r="C13" s="824"/>
      <c r="D13" s="824"/>
      <c r="E13" s="824"/>
      <c r="F13" s="824"/>
      <c r="G13" s="824"/>
      <c r="H13" s="824"/>
      <c r="I13" s="824"/>
      <c r="J13" s="824"/>
      <c r="K13" s="824"/>
      <c r="L13" s="824"/>
      <c r="M13" s="825"/>
      <c r="N13" s="62"/>
      <c r="O13" s="26"/>
      <c r="P13" s="26" t="s">
        <v>32</v>
      </c>
      <c r="Q13" s="1113"/>
      <c r="R13" s="9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71" t="s">
        <v>33</v>
      </c>
      <c r="B14" s="824"/>
      <c r="C14" s="824"/>
      <c r="D14" s="824"/>
      <c r="E14" s="824"/>
      <c r="F14" s="824"/>
      <c r="G14" s="824"/>
      <c r="H14" s="824"/>
      <c r="I14" s="824"/>
      <c r="J14" s="824"/>
      <c r="K14" s="824"/>
      <c r="L14" s="824"/>
      <c r="M14" s="8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1009" t="s">
        <v>34</v>
      </c>
      <c r="B15" s="824"/>
      <c r="C15" s="824"/>
      <c r="D15" s="824"/>
      <c r="E15" s="824"/>
      <c r="F15" s="824"/>
      <c r="G15" s="824"/>
      <c r="H15" s="824"/>
      <c r="I15" s="824"/>
      <c r="J15" s="824"/>
      <c r="K15" s="824"/>
      <c r="L15" s="824"/>
      <c r="M15" s="825"/>
      <c r="N15" s="63"/>
      <c r="P15" s="957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8"/>
      <c r="Q16" s="958"/>
      <c r="R16" s="958"/>
      <c r="S16" s="958"/>
      <c r="T16" s="9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6" t="s">
        <v>36</v>
      </c>
      <c r="B17" s="826" t="s">
        <v>37</v>
      </c>
      <c r="C17" s="938" t="s">
        <v>38</v>
      </c>
      <c r="D17" s="826" t="s">
        <v>39</v>
      </c>
      <c r="E17" s="889"/>
      <c r="F17" s="826" t="s">
        <v>40</v>
      </c>
      <c r="G17" s="826" t="s">
        <v>41</v>
      </c>
      <c r="H17" s="826" t="s">
        <v>42</v>
      </c>
      <c r="I17" s="826" t="s">
        <v>43</v>
      </c>
      <c r="J17" s="826" t="s">
        <v>44</v>
      </c>
      <c r="K17" s="826" t="s">
        <v>45</v>
      </c>
      <c r="L17" s="826" t="s">
        <v>46</v>
      </c>
      <c r="M17" s="826" t="s">
        <v>47</v>
      </c>
      <c r="N17" s="826" t="s">
        <v>48</v>
      </c>
      <c r="O17" s="826" t="s">
        <v>49</v>
      </c>
      <c r="P17" s="826" t="s">
        <v>50</v>
      </c>
      <c r="Q17" s="888"/>
      <c r="R17" s="888"/>
      <c r="S17" s="888"/>
      <c r="T17" s="889"/>
      <c r="U17" s="1204" t="s">
        <v>51</v>
      </c>
      <c r="V17" s="825"/>
      <c r="W17" s="826" t="s">
        <v>52</v>
      </c>
      <c r="X17" s="826" t="s">
        <v>53</v>
      </c>
      <c r="Y17" s="1205" t="s">
        <v>54</v>
      </c>
      <c r="Z17" s="1077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3"/>
      <c r="AF17" s="1154"/>
      <c r="AG17" s="66"/>
      <c r="BD17" s="65" t="s">
        <v>60</v>
      </c>
    </row>
    <row r="18" spans="1:68" ht="14.25" customHeight="1" x14ac:dyDescent="0.2">
      <c r="A18" s="827"/>
      <c r="B18" s="827"/>
      <c r="C18" s="827"/>
      <c r="D18" s="890"/>
      <c r="E18" s="892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7"/>
      <c r="X18" s="827"/>
      <c r="Y18" s="1206"/>
      <c r="Z18" s="1078"/>
      <c r="AA18" s="1051"/>
      <c r="AB18" s="1051"/>
      <c r="AC18" s="1051"/>
      <c r="AD18" s="1155"/>
      <c r="AE18" s="1156"/>
      <c r="AF18" s="1157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28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0"/>
      <c r="AB20" s="770"/>
      <c r="AC20" s="770"/>
    </row>
    <row r="21" spans="1:68" ht="14.25" customHeight="1" x14ac:dyDescent="0.25">
      <c r="A21" s="797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1"/>
      <c r="AB21" s="771"/>
      <c r="AC21" s="771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4" t="s">
        <v>71</v>
      </c>
      <c r="Q23" s="795"/>
      <c r="R23" s="795"/>
      <c r="S23" s="795"/>
      <c r="T23" s="795"/>
      <c r="U23" s="795"/>
      <c r="V23" s="796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4" t="s">
        <v>71</v>
      </c>
      <c r="Q24" s="795"/>
      <c r="R24" s="795"/>
      <c r="S24" s="795"/>
      <c r="T24" s="795"/>
      <c r="U24" s="795"/>
      <c r="V24" s="796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customHeight="1" x14ac:dyDescent="0.25">
      <c r="A25" s="797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1"/>
      <c r="AB25" s="771"/>
      <c r="AC25" s="771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2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8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9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4" t="s">
        <v>71</v>
      </c>
      <c r="Q35" s="795"/>
      <c r="R35" s="795"/>
      <c r="S35" s="795"/>
      <c r="T35" s="795"/>
      <c r="U35" s="795"/>
      <c r="V35" s="796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94" t="s">
        <v>71</v>
      </c>
      <c r="Q36" s="795"/>
      <c r="R36" s="795"/>
      <c r="S36" s="795"/>
      <c r="T36" s="795"/>
      <c r="U36" s="795"/>
      <c r="V36" s="796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customHeight="1" x14ac:dyDescent="0.25">
      <c r="A37" s="797" t="s">
        <v>104</v>
      </c>
      <c r="B37" s="790"/>
      <c r="C37" s="790"/>
      <c r="D37" s="790"/>
      <c r="E37" s="790"/>
      <c r="F37" s="790"/>
      <c r="G37" s="790"/>
      <c r="H37" s="790"/>
      <c r="I37" s="790"/>
      <c r="J37" s="790"/>
      <c r="K37" s="790"/>
      <c r="L37" s="790"/>
      <c r="M37" s="790"/>
      <c r="N37" s="790"/>
      <c r="O37" s="790"/>
      <c r="P37" s="790"/>
      <c r="Q37" s="790"/>
      <c r="R37" s="790"/>
      <c r="S37" s="790"/>
      <c r="T37" s="790"/>
      <c r="U37" s="790"/>
      <c r="V37" s="790"/>
      <c r="W37" s="790"/>
      <c r="X37" s="790"/>
      <c r="Y37" s="790"/>
      <c r="Z37" s="790"/>
      <c r="AA37" s="771"/>
      <c r="AB37" s="771"/>
      <c r="AC37" s="771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9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4" t="s">
        <v>71</v>
      </c>
      <c r="Q39" s="795"/>
      <c r="R39" s="795"/>
      <c r="S39" s="795"/>
      <c r="T39" s="795"/>
      <c r="U39" s="795"/>
      <c r="V39" s="796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94" t="s">
        <v>71</v>
      </c>
      <c r="Q40" s="795"/>
      <c r="R40" s="795"/>
      <c r="S40" s="795"/>
      <c r="T40" s="795"/>
      <c r="U40" s="795"/>
      <c r="V40" s="796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customHeight="1" x14ac:dyDescent="0.25">
      <c r="A41" s="797" t="s">
        <v>110</v>
      </c>
      <c r="B41" s="790"/>
      <c r="C41" s="790"/>
      <c r="D41" s="790"/>
      <c r="E41" s="790"/>
      <c r="F41" s="790"/>
      <c r="G41" s="790"/>
      <c r="H41" s="790"/>
      <c r="I41" s="790"/>
      <c r="J41" s="790"/>
      <c r="K41" s="790"/>
      <c r="L41" s="790"/>
      <c r="M41" s="790"/>
      <c r="N41" s="790"/>
      <c r="O41" s="790"/>
      <c r="P41" s="790"/>
      <c r="Q41" s="790"/>
      <c r="R41" s="790"/>
      <c r="S41" s="790"/>
      <c r="T41" s="790"/>
      <c r="U41" s="790"/>
      <c r="V41" s="790"/>
      <c r="W41" s="790"/>
      <c r="X41" s="790"/>
      <c r="Y41" s="790"/>
      <c r="Z41" s="790"/>
      <c r="AA41" s="771"/>
      <c r="AB41" s="771"/>
      <c r="AC41" s="771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9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4" t="s">
        <v>71</v>
      </c>
      <c r="Q43" s="795"/>
      <c r="R43" s="795"/>
      <c r="S43" s="795"/>
      <c r="T43" s="795"/>
      <c r="U43" s="795"/>
      <c r="V43" s="796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94" t="s">
        <v>71</v>
      </c>
      <c r="Q44" s="795"/>
      <c r="R44" s="795"/>
      <c r="S44" s="795"/>
      <c r="T44" s="795"/>
      <c r="U44" s="795"/>
      <c r="V44" s="796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28" t="s">
        <v>114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0"/>
      <c r="AB46" s="770"/>
      <c r="AC46" s="770"/>
    </row>
    <row r="47" spans="1:68" ht="14.25" customHeight="1" x14ac:dyDescent="0.25">
      <c r="A47" s="797" t="s">
        <v>115</v>
      </c>
      <c r="B47" s="790"/>
      <c r="C47" s="790"/>
      <c r="D47" s="790"/>
      <c r="E47" s="790"/>
      <c r="F47" s="790"/>
      <c r="G47" s="790"/>
      <c r="H47" s="790"/>
      <c r="I47" s="790"/>
      <c r="J47" s="790"/>
      <c r="K47" s="790"/>
      <c r="L47" s="790"/>
      <c r="M47" s="790"/>
      <c r="N47" s="790"/>
      <c r="O47" s="790"/>
      <c r="P47" s="790"/>
      <c r="Q47" s="790"/>
      <c r="R47" s="790"/>
      <c r="S47" s="790"/>
      <c r="T47" s="790"/>
      <c r="U47" s="790"/>
      <c r="V47" s="790"/>
      <c r="W47" s="790"/>
      <c r="X47" s="790"/>
      <c r="Y47" s="790"/>
      <c r="Z47" s="790"/>
      <c r="AA47" s="771"/>
      <c r="AB47" s="771"/>
      <c r="AC47" s="771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9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4" t="s">
        <v>71</v>
      </c>
      <c r="Q54" s="795"/>
      <c r="R54" s="795"/>
      <c r="S54" s="795"/>
      <c r="T54" s="795"/>
      <c r="U54" s="795"/>
      <c r="V54" s="796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94" t="s">
        <v>71</v>
      </c>
      <c r="Q55" s="795"/>
      <c r="R55" s="795"/>
      <c r="S55" s="795"/>
      <c r="T55" s="795"/>
      <c r="U55" s="795"/>
      <c r="V55" s="796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customHeight="1" x14ac:dyDescent="0.25">
      <c r="A56" s="797" t="s">
        <v>73</v>
      </c>
      <c r="B56" s="790"/>
      <c r="C56" s="790"/>
      <c r="D56" s="790"/>
      <c r="E56" s="790"/>
      <c r="F56" s="790"/>
      <c r="G56" s="790"/>
      <c r="H56" s="790"/>
      <c r="I56" s="790"/>
      <c r="J56" s="790"/>
      <c r="K56" s="790"/>
      <c r="L56" s="790"/>
      <c r="M56" s="790"/>
      <c r="N56" s="790"/>
      <c r="O56" s="790"/>
      <c r="P56" s="790"/>
      <c r="Q56" s="790"/>
      <c r="R56" s="790"/>
      <c r="S56" s="790"/>
      <c r="T56" s="790"/>
      <c r="U56" s="790"/>
      <c r="V56" s="790"/>
      <c r="W56" s="790"/>
      <c r="X56" s="790"/>
      <c r="Y56" s="790"/>
      <c r="Z56" s="790"/>
      <c r="AA56" s="771"/>
      <c r="AB56" s="771"/>
      <c r="AC56" s="771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9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4" t="s">
        <v>71</v>
      </c>
      <c r="Q59" s="795"/>
      <c r="R59" s="795"/>
      <c r="S59" s="795"/>
      <c r="T59" s="795"/>
      <c r="U59" s="795"/>
      <c r="V59" s="796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94" t="s">
        <v>71</v>
      </c>
      <c r="Q60" s="795"/>
      <c r="R60" s="795"/>
      <c r="S60" s="795"/>
      <c r="T60" s="795"/>
      <c r="U60" s="795"/>
      <c r="V60" s="796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customHeight="1" x14ac:dyDescent="0.25">
      <c r="A61" s="828" t="s">
        <v>141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0"/>
      <c r="AB61" s="770"/>
      <c r="AC61" s="770"/>
    </row>
    <row r="62" spans="1:68" ht="14.25" customHeight="1" x14ac:dyDescent="0.25">
      <c r="A62" s="797" t="s">
        <v>115</v>
      </c>
      <c r="B62" s="790"/>
      <c r="C62" s="790"/>
      <c r="D62" s="790"/>
      <c r="E62" s="790"/>
      <c r="F62" s="790"/>
      <c r="G62" s="790"/>
      <c r="H62" s="790"/>
      <c r="I62" s="790"/>
      <c r="J62" s="790"/>
      <c r="K62" s="790"/>
      <c r="L62" s="790"/>
      <c r="M62" s="790"/>
      <c r="N62" s="790"/>
      <c r="O62" s="790"/>
      <c r="P62" s="790"/>
      <c r="Q62" s="790"/>
      <c r="R62" s="790"/>
      <c r="S62" s="790"/>
      <c r="T62" s="790"/>
      <c r="U62" s="790"/>
      <c r="V62" s="790"/>
      <c r="W62" s="790"/>
      <c r="X62" s="790"/>
      <c r="Y62" s="790"/>
      <c r="Z62" s="790"/>
      <c r="AA62" s="771"/>
      <c r="AB62" s="771"/>
      <c r="AC62" s="771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4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5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9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4" t="s">
        <v>71</v>
      </c>
      <c r="Q72" s="795"/>
      <c r="R72" s="795"/>
      <c r="S72" s="795"/>
      <c r="T72" s="795"/>
      <c r="U72" s="795"/>
      <c r="V72" s="796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94" t="s">
        <v>71</v>
      </c>
      <c r="Q73" s="795"/>
      <c r="R73" s="795"/>
      <c r="S73" s="795"/>
      <c r="T73" s="795"/>
      <c r="U73" s="795"/>
      <c r="V73" s="796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customHeight="1" x14ac:dyDescent="0.25">
      <c r="A74" s="797" t="s">
        <v>172</v>
      </c>
      <c r="B74" s="790"/>
      <c r="C74" s="790"/>
      <c r="D74" s="790"/>
      <c r="E74" s="790"/>
      <c r="F74" s="790"/>
      <c r="G74" s="790"/>
      <c r="H74" s="790"/>
      <c r="I74" s="790"/>
      <c r="J74" s="790"/>
      <c r="K74" s="790"/>
      <c r="L74" s="790"/>
      <c r="M74" s="790"/>
      <c r="N74" s="790"/>
      <c r="O74" s="790"/>
      <c r="P74" s="790"/>
      <c r="Q74" s="790"/>
      <c r="R74" s="790"/>
      <c r="S74" s="790"/>
      <c r="T74" s="790"/>
      <c r="U74" s="790"/>
      <c r="V74" s="790"/>
      <c r="W74" s="790"/>
      <c r="X74" s="790"/>
      <c r="Y74" s="790"/>
      <c r="Z74" s="790"/>
      <c r="AA74" s="771"/>
      <c r="AB74" s="771"/>
      <c r="AC74" s="771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9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4" t="s">
        <v>71</v>
      </c>
      <c r="Q79" s="795"/>
      <c r="R79" s="795"/>
      <c r="S79" s="795"/>
      <c r="T79" s="795"/>
      <c r="U79" s="795"/>
      <c r="V79" s="796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94" t="s">
        <v>71</v>
      </c>
      <c r="Q80" s="795"/>
      <c r="R80" s="795"/>
      <c r="S80" s="795"/>
      <c r="T80" s="795"/>
      <c r="U80" s="795"/>
      <c r="V80" s="796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customHeight="1" x14ac:dyDescent="0.25">
      <c r="A81" s="797" t="s">
        <v>64</v>
      </c>
      <c r="B81" s="790"/>
      <c r="C81" s="790"/>
      <c r="D81" s="790"/>
      <c r="E81" s="790"/>
      <c r="F81" s="790"/>
      <c r="G81" s="790"/>
      <c r="H81" s="790"/>
      <c r="I81" s="790"/>
      <c r="J81" s="790"/>
      <c r="K81" s="790"/>
      <c r="L81" s="790"/>
      <c r="M81" s="790"/>
      <c r="N81" s="790"/>
      <c r="O81" s="790"/>
      <c r="P81" s="790"/>
      <c r="Q81" s="790"/>
      <c r="R81" s="790"/>
      <c r="S81" s="790"/>
      <c r="T81" s="790"/>
      <c r="U81" s="790"/>
      <c r="V81" s="790"/>
      <c r="W81" s="790"/>
      <c r="X81" s="790"/>
      <c r="Y81" s="790"/>
      <c r="Z81" s="790"/>
      <c r="AA81" s="771"/>
      <c r="AB81" s="771"/>
      <c r="AC81" s="771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9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4" t="s">
        <v>71</v>
      </c>
      <c r="Q88" s="795"/>
      <c r="R88" s="795"/>
      <c r="S88" s="795"/>
      <c r="T88" s="795"/>
      <c r="U88" s="795"/>
      <c r="V88" s="796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94" t="s">
        <v>71</v>
      </c>
      <c r="Q89" s="795"/>
      <c r="R89" s="795"/>
      <c r="S89" s="795"/>
      <c r="T89" s="795"/>
      <c r="U89" s="795"/>
      <c r="V89" s="796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customHeight="1" x14ac:dyDescent="0.25">
      <c r="A90" s="797" t="s">
        <v>73</v>
      </c>
      <c r="B90" s="790"/>
      <c r="C90" s="790"/>
      <c r="D90" s="790"/>
      <c r="E90" s="790"/>
      <c r="F90" s="790"/>
      <c r="G90" s="790"/>
      <c r="H90" s="790"/>
      <c r="I90" s="790"/>
      <c r="J90" s="790"/>
      <c r="K90" s="790"/>
      <c r="L90" s="790"/>
      <c r="M90" s="790"/>
      <c r="N90" s="790"/>
      <c r="O90" s="790"/>
      <c r="P90" s="790"/>
      <c r="Q90" s="790"/>
      <c r="R90" s="790"/>
      <c r="S90" s="790"/>
      <c r="T90" s="790"/>
      <c r="U90" s="790"/>
      <c r="V90" s="790"/>
      <c r="W90" s="790"/>
      <c r="X90" s="790"/>
      <c r="Y90" s="790"/>
      <c r="Z90" s="790"/>
      <c r="AA90" s="771"/>
      <c r="AB90" s="771"/>
      <c r="AC90" s="771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9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4" t="s">
        <v>71</v>
      </c>
      <c r="Q97" s="795"/>
      <c r="R97" s="795"/>
      <c r="S97" s="795"/>
      <c r="T97" s="795"/>
      <c r="U97" s="795"/>
      <c r="V97" s="796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94" t="s">
        <v>71</v>
      </c>
      <c r="Q98" s="795"/>
      <c r="R98" s="795"/>
      <c r="S98" s="795"/>
      <c r="T98" s="795"/>
      <c r="U98" s="795"/>
      <c r="V98" s="796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customHeight="1" x14ac:dyDescent="0.25">
      <c r="A99" s="797" t="s">
        <v>213</v>
      </c>
      <c r="B99" s="790"/>
      <c r="C99" s="790"/>
      <c r="D99" s="790"/>
      <c r="E99" s="790"/>
      <c r="F99" s="790"/>
      <c r="G99" s="790"/>
      <c r="H99" s="790"/>
      <c r="I99" s="790"/>
      <c r="J99" s="790"/>
      <c r="K99" s="790"/>
      <c r="L99" s="790"/>
      <c r="M99" s="790"/>
      <c r="N99" s="790"/>
      <c r="O99" s="790"/>
      <c r="P99" s="790"/>
      <c r="Q99" s="790"/>
      <c r="R99" s="790"/>
      <c r="S99" s="790"/>
      <c r="T99" s="790"/>
      <c r="U99" s="790"/>
      <c r="V99" s="790"/>
      <c r="W99" s="790"/>
      <c r="X99" s="790"/>
      <c r="Y99" s="790"/>
      <c r="Z99" s="790"/>
      <c r="AA99" s="771"/>
      <c r="AB99" s="771"/>
      <c r="AC99" s="771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3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9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4" t="s">
        <v>71</v>
      </c>
      <c r="Q103" s="795"/>
      <c r="R103" s="795"/>
      <c r="S103" s="795"/>
      <c r="T103" s="795"/>
      <c r="U103" s="795"/>
      <c r="V103" s="796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94" t="s">
        <v>71</v>
      </c>
      <c r="Q104" s="795"/>
      <c r="R104" s="795"/>
      <c r="S104" s="795"/>
      <c r="T104" s="795"/>
      <c r="U104" s="795"/>
      <c r="V104" s="796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customHeight="1" x14ac:dyDescent="0.25">
      <c r="A105" s="828" t="s">
        <v>221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0"/>
      <c r="AB105" s="770"/>
      <c r="AC105" s="770"/>
    </row>
    <row r="106" spans="1:68" ht="14.25" customHeight="1" x14ac:dyDescent="0.25">
      <c r="A106" s="797" t="s">
        <v>115</v>
      </c>
      <c r="B106" s="790"/>
      <c r="C106" s="790"/>
      <c r="D106" s="790"/>
      <c r="E106" s="790"/>
      <c r="F106" s="790"/>
      <c r="G106" s="790"/>
      <c r="H106" s="790"/>
      <c r="I106" s="790"/>
      <c r="J106" s="790"/>
      <c r="K106" s="790"/>
      <c r="L106" s="790"/>
      <c r="M106" s="790"/>
      <c r="N106" s="790"/>
      <c r="O106" s="790"/>
      <c r="P106" s="790"/>
      <c r="Q106" s="790"/>
      <c r="R106" s="790"/>
      <c r="S106" s="790"/>
      <c r="T106" s="790"/>
      <c r="U106" s="790"/>
      <c r="V106" s="790"/>
      <c r="W106" s="790"/>
      <c r="X106" s="790"/>
      <c r="Y106" s="790"/>
      <c r="Z106" s="790"/>
      <c r="AA106" s="771"/>
      <c r="AB106" s="771"/>
      <c r="AC106" s="771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89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4" t="s">
        <v>71</v>
      </c>
      <c r="Q110" s="795"/>
      <c r="R110" s="795"/>
      <c r="S110" s="795"/>
      <c r="T110" s="795"/>
      <c r="U110" s="795"/>
      <c r="V110" s="796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94" t="s">
        <v>71</v>
      </c>
      <c r="Q111" s="795"/>
      <c r="R111" s="795"/>
      <c r="S111" s="795"/>
      <c r="T111" s="795"/>
      <c r="U111" s="795"/>
      <c r="V111" s="796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customHeight="1" x14ac:dyDescent="0.25">
      <c r="A112" s="797" t="s">
        <v>73</v>
      </c>
      <c r="B112" s="790"/>
      <c r="C112" s="790"/>
      <c r="D112" s="790"/>
      <c r="E112" s="790"/>
      <c r="F112" s="790"/>
      <c r="G112" s="790"/>
      <c r="H112" s="790"/>
      <c r="I112" s="790"/>
      <c r="J112" s="790"/>
      <c r="K112" s="790"/>
      <c r="L112" s="790"/>
      <c r="M112" s="790"/>
      <c r="N112" s="790"/>
      <c r="O112" s="790"/>
      <c r="P112" s="790"/>
      <c r="Q112" s="790"/>
      <c r="R112" s="790"/>
      <c r="S112" s="790"/>
      <c r="T112" s="790"/>
      <c r="U112" s="790"/>
      <c r="V112" s="790"/>
      <c r="W112" s="790"/>
      <c r="X112" s="790"/>
      <c r="Y112" s="790"/>
      <c r="Z112" s="790"/>
      <c r="AA112" s="771"/>
      <c r="AB112" s="771"/>
      <c r="AC112" s="771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0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2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9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4" t="s">
        <v>71</v>
      </c>
      <c r="Q119" s="795"/>
      <c r="R119" s="795"/>
      <c r="S119" s="795"/>
      <c r="T119" s="795"/>
      <c r="U119" s="795"/>
      <c r="V119" s="796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94" t="s">
        <v>71</v>
      </c>
      <c r="Q120" s="795"/>
      <c r="R120" s="795"/>
      <c r="S120" s="795"/>
      <c r="T120" s="795"/>
      <c r="U120" s="795"/>
      <c r="V120" s="796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customHeight="1" x14ac:dyDescent="0.25">
      <c r="A121" s="828" t="s">
        <v>245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0"/>
      <c r="AB121" s="770"/>
      <c r="AC121" s="770"/>
    </row>
    <row r="122" spans="1:68" ht="14.25" customHeight="1" x14ac:dyDescent="0.25">
      <c r="A122" s="797" t="s">
        <v>115</v>
      </c>
      <c r="B122" s="790"/>
      <c r="C122" s="790"/>
      <c r="D122" s="790"/>
      <c r="E122" s="790"/>
      <c r="F122" s="790"/>
      <c r="G122" s="790"/>
      <c r="H122" s="790"/>
      <c r="I122" s="790"/>
      <c r="J122" s="790"/>
      <c r="K122" s="790"/>
      <c r="L122" s="790"/>
      <c r="M122" s="790"/>
      <c r="N122" s="790"/>
      <c r="O122" s="790"/>
      <c r="P122" s="790"/>
      <c r="Q122" s="790"/>
      <c r="R122" s="790"/>
      <c r="S122" s="790"/>
      <c r="T122" s="790"/>
      <c r="U122" s="790"/>
      <c r="V122" s="790"/>
      <c r="W122" s="790"/>
      <c r="X122" s="790"/>
      <c r="Y122" s="790"/>
      <c r="Z122" s="790"/>
      <c r="AA122" s="771"/>
      <c r="AB122" s="771"/>
      <c r="AC122" s="771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9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4" t="s">
        <v>71</v>
      </c>
      <c r="Q128" s="795"/>
      <c r="R128" s="795"/>
      <c r="S128" s="795"/>
      <c r="T128" s="795"/>
      <c r="U128" s="795"/>
      <c r="V128" s="796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94" t="s">
        <v>71</v>
      </c>
      <c r="Q129" s="795"/>
      <c r="R129" s="795"/>
      <c r="S129" s="795"/>
      <c r="T129" s="795"/>
      <c r="U129" s="795"/>
      <c r="V129" s="796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customHeight="1" x14ac:dyDescent="0.25">
      <c r="A130" s="797" t="s">
        <v>172</v>
      </c>
      <c r="B130" s="790"/>
      <c r="C130" s="790"/>
      <c r="D130" s="790"/>
      <c r="E130" s="790"/>
      <c r="F130" s="790"/>
      <c r="G130" s="790"/>
      <c r="H130" s="790"/>
      <c r="I130" s="790"/>
      <c r="J130" s="790"/>
      <c r="K130" s="790"/>
      <c r="L130" s="790"/>
      <c r="M130" s="790"/>
      <c r="N130" s="790"/>
      <c r="O130" s="790"/>
      <c r="P130" s="790"/>
      <c r="Q130" s="790"/>
      <c r="R130" s="790"/>
      <c r="S130" s="790"/>
      <c r="T130" s="790"/>
      <c r="U130" s="790"/>
      <c r="V130" s="790"/>
      <c r="W130" s="790"/>
      <c r="X130" s="790"/>
      <c r="Y130" s="790"/>
      <c r="Z130" s="790"/>
      <c r="AA130" s="771"/>
      <c r="AB130" s="771"/>
      <c r="AC130" s="771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9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4" t="s">
        <v>71</v>
      </c>
      <c r="Q135" s="795"/>
      <c r="R135" s="795"/>
      <c r="S135" s="795"/>
      <c r="T135" s="795"/>
      <c r="U135" s="795"/>
      <c r="V135" s="796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94" t="s">
        <v>71</v>
      </c>
      <c r="Q136" s="795"/>
      <c r="R136" s="795"/>
      <c r="S136" s="795"/>
      <c r="T136" s="795"/>
      <c r="U136" s="795"/>
      <c r="V136" s="796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customHeight="1" x14ac:dyDescent="0.25">
      <c r="A137" s="797" t="s">
        <v>73</v>
      </c>
      <c r="B137" s="790"/>
      <c r="C137" s="790"/>
      <c r="D137" s="790"/>
      <c r="E137" s="790"/>
      <c r="F137" s="790"/>
      <c r="G137" s="790"/>
      <c r="H137" s="790"/>
      <c r="I137" s="790"/>
      <c r="J137" s="790"/>
      <c r="K137" s="790"/>
      <c r="L137" s="790"/>
      <c r="M137" s="790"/>
      <c r="N137" s="790"/>
      <c r="O137" s="790"/>
      <c r="P137" s="790"/>
      <c r="Q137" s="790"/>
      <c r="R137" s="790"/>
      <c r="S137" s="790"/>
      <c r="T137" s="790"/>
      <c r="U137" s="790"/>
      <c r="V137" s="790"/>
      <c r="W137" s="790"/>
      <c r="X137" s="790"/>
      <c r="Y137" s="790"/>
      <c r="Z137" s="790"/>
      <c r="AA137" s="771"/>
      <c r="AB137" s="771"/>
      <c r="AC137" s="771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9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4" t="s">
        <v>71</v>
      </c>
      <c r="Q145" s="795"/>
      <c r="R145" s="795"/>
      <c r="S145" s="795"/>
      <c r="T145" s="795"/>
      <c r="U145" s="795"/>
      <c r="V145" s="796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94" t="s">
        <v>71</v>
      </c>
      <c r="Q146" s="795"/>
      <c r="R146" s="795"/>
      <c r="S146" s="795"/>
      <c r="T146" s="795"/>
      <c r="U146" s="795"/>
      <c r="V146" s="796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customHeight="1" x14ac:dyDescent="0.25">
      <c r="A147" s="797" t="s">
        <v>213</v>
      </c>
      <c r="B147" s="790"/>
      <c r="C147" s="790"/>
      <c r="D147" s="790"/>
      <c r="E147" s="790"/>
      <c r="F147" s="790"/>
      <c r="G147" s="790"/>
      <c r="H147" s="790"/>
      <c r="I147" s="790"/>
      <c r="J147" s="790"/>
      <c r="K147" s="790"/>
      <c r="L147" s="790"/>
      <c r="M147" s="790"/>
      <c r="N147" s="790"/>
      <c r="O147" s="790"/>
      <c r="P147" s="790"/>
      <c r="Q147" s="790"/>
      <c r="R147" s="790"/>
      <c r="S147" s="790"/>
      <c r="T147" s="790"/>
      <c r="U147" s="790"/>
      <c r="V147" s="790"/>
      <c r="W147" s="790"/>
      <c r="X147" s="790"/>
      <c r="Y147" s="790"/>
      <c r="Z147" s="790"/>
      <c r="AA147" s="771"/>
      <c r="AB147" s="771"/>
      <c r="AC147" s="771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89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4" t="s">
        <v>71</v>
      </c>
      <c r="Q150" s="795"/>
      <c r="R150" s="795"/>
      <c r="S150" s="795"/>
      <c r="T150" s="795"/>
      <c r="U150" s="795"/>
      <c r="V150" s="796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94" t="s">
        <v>71</v>
      </c>
      <c r="Q151" s="795"/>
      <c r="R151" s="795"/>
      <c r="S151" s="795"/>
      <c r="T151" s="795"/>
      <c r="U151" s="795"/>
      <c r="V151" s="796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customHeight="1" x14ac:dyDescent="0.25">
      <c r="A152" s="828" t="s">
        <v>291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0"/>
      <c r="AB152" s="770"/>
      <c r="AC152" s="770"/>
    </row>
    <row r="153" spans="1:68" ht="14.25" customHeight="1" x14ac:dyDescent="0.25">
      <c r="A153" s="797" t="s">
        <v>115</v>
      </c>
      <c r="B153" s="790"/>
      <c r="C153" s="790"/>
      <c r="D153" s="790"/>
      <c r="E153" s="790"/>
      <c r="F153" s="790"/>
      <c r="G153" s="790"/>
      <c r="H153" s="790"/>
      <c r="I153" s="790"/>
      <c r="J153" s="790"/>
      <c r="K153" s="790"/>
      <c r="L153" s="790"/>
      <c r="M153" s="790"/>
      <c r="N153" s="790"/>
      <c r="O153" s="790"/>
      <c r="P153" s="790"/>
      <c r="Q153" s="790"/>
      <c r="R153" s="790"/>
      <c r="S153" s="790"/>
      <c r="T153" s="790"/>
      <c r="U153" s="790"/>
      <c r="V153" s="790"/>
      <c r="W153" s="790"/>
      <c r="X153" s="790"/>
      <c r="Y153" s="790"/>
      <c r="Z153" s="790"/>
      <c r="AA153" s="771"/>
      <c r="AB153" s="771"/>
      <c r="AC153" s="771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4" t="s">
        <v>71</v>
      </c>
      <c r="Q156" s="795"/>
      <c r="R156" s="795"/>
      <c r="S156" s="795"/>
      <c r="T156" s="795"/>
      <c r="U156" s="795"/>
      <c r="V156" s="796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4" t="s">
        <v>71</v>
      </c>
      <c r="Q157" s="795"/>
      <c r="R157" s="795"/>
      <c r="S157" s="795"/>
      <c r="T157" s="795"/>
      <c r="U157" s="795"/>
      <c r="V157" s="796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customHeight="1" x14ac:dyDescent="0.25">
      <c r="A158" s="797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1"/>
      <c r="AB158" s="771"/>
      <c r="AC158" s="771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4" t="s">
        <v>71</v>
      </c>
      <c r="Q161" s="795"/>
      <c r="R161" s="795"/>
      <c r="S161" s="795"/>
      <c r="T161" s="795"/>
      <c r="U161" s="795"/>
      <c r="V161" s="796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4" t="s">
        <v>71</v>
      </c>
      <c r="Q162" s="795"/>
      <c r="R162" s="795"/>
      <c r="S162" s="795"/>
      <c r="T162" s="795"/>
      <c r="U162" s="795"/>
      <c r="V162" s="796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customHeight="1" x14ac:dyDescent="0.25">
      <c r="A163" s="797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1"/>
      <c r="AB163" s="771"/>
      <c r="AC163" s="771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4" t="s">
        <v>71</v>
      </c>
      <c r="Q166" s="795"/>
      <c r="R166" s="795"/>
      <c r="S166" s="795"/>
      <c r="T166" s="795"/>
      <c r="U166" s="795"/>
      <c r="V166" s="796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4" t="s">
        <v>71</v>
      </c>
      <c r="Q167" s="795"/>
      <c r="R167" s="795"/>
      <c r="S167" s="795"/>
      <c r="T167" s="795"/>
      <c r="U167" s="795"/>
      <c r="V167" s="796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customHeight="1" x14ac:dyDescent="0.25">
      <c r="A168" s="828" t="s">
        <v>113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0"/>
      <c r="AB168" s="770"/>
      <c r="AC168" s="770"/>
    </row>
    <row r="169" spans="1:68" ht="14.25" customHeight="1" x14ac:dyDescent="0.25">
      <c r="A169" s="797" t="s">
        <v>115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1"/>
      <c r="AB169" s="771"/>
      <c r="AC169" s="771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4" t="s">
        <v>71</v>
      </c>
      <c r="Q171" s="795"/>
      <c r="R171" s="795"/>
      <c r="S171" s="795"/>
      <c r="T171" s="795"/>
      <c r="U171" s="795"/>
      <c r="V171" s="796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4" t="s">
        <v>71</v>
      </c>
      <c r="Q172" s="795"/>
      <c r="R172" s="795"/>
      <c r="S172" s="795"/>
      <c r="T172" s="795"/>
      <c r="U172" s="795"/>
      <c r="V172" s="796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customHeight="1" x14ac:dyDescent="0.25">
      <c r="A173" s="797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1"/>
      <c r="AB173" s="771"/>
      <c r="AC173" s="771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4" t="s">
        <v>71</v>
      </c>
      <c r="Q179" s="795"/>
      <c r="R179" s="795"/>
      <c r="S179" s="795"/>
      <c r="T179" s="795"/>
      <c r="U179" s="795"/>
      <c r="V179" s="796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4" t="s">
        <v>71</v>
      </c>
      <c r="Q180" s="795"/>
      <c r="R180" s="795"/>
      <c r="S180" s="795"/>
      <c r="T180" s="795"/>
      <c r="U180" s="795"/>
      <c r="V180" s="796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customHeight="1" x14ac:dyDescent="0.25">
      <c r="A181" s="797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1"/>
      <c r="AB181" s="771"/>
      <c r="AC181" s="771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4" t="s">
        <v>71</v>
      </c>
      <c r="Q184" s="795"/>
      <c r="R184" s="795"/>
      <c r="S184" s="795"/>
      <c r="T184" s="795"/>
      <c r="U184" s="795"/>
      <c r="V184" s="796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4" t="s">
        <v>71</v>
      </c>
      <c r="Q185" s="795"/>
      <c r="R185" s="795"/>
      <c r="S185" s="795"/>
      <c r="T185" s="795"/>
      <c r="U185" s="795"/>
      <c r="V185" s="796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28" t="s">
        <v>326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0"/>
      <c r="AB187" s="770"/>
      <c r="AC187" s="770"/>
    </row>
    <row r="188" spans="1:68" ht="14.25" customHeight="1" x14ac:dyDescent="0.25">
      <c r="A188" s="797" t="s">
        <v>172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1"/>
      <c r="AB188" s="771"/>
      <c r="AC188" s="771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4" t="s">
        <v>71</v>
      </c>
      <c r="Q190" s="795"/>
      <c r="R190" s="795"/>
      <c r="S190" s="795"/>
      <c r="T190" s="795"/>
      <c r="U190" s="795"/>
      <c r="V190" s="796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4" t="s">
        <v>71</v>
      </c>
      <c r="Q191" s="795"/>
      <c r="R191" s="795"/>
      <c r="S191" s="795"/>
      <c r="T191" s="795"/>
      <c r="U191" s="795"/>
      <c r="V191" s="796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customHeight="1" x14ac:dyDescent="0.25">
      <c r="A192" s="797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1"/>
      <c r="AB192" s="771"/>
      <c r="AC192" s="771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8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3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4" t="s">
        <v>71</v>
      </c>
      <c r="Q201" s="795"/>
      <c r="R201" s="795"/>
      <c r="S201" s="795"/>
      <c r="T201" s="795"/>
      <c r="U201" s="795"/>
      <c r="V201" s="796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4" t="s">
        <v>71</v>
      </c>
      <c r="Q202" s="795"/>
      <c r="R202" s="795"/>
      <c r="S202" s="795"/>
      <c r="T202" s="795"/>
      <c r="U202" s="795"/>
      <c r="V202" s="796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customHeight="1" x14ac:dyDescent="0.25">
      <c r="A203" s="828" t="s">
        <v>350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0"/>
      <c r="AB203" s="770"/>
      <c r="AC203" s="770"/>
    </row>
    <row r="204" spans="1:68" ht="14.25" customHeight="1" x14ac:dyDescent="0.25">
      <c r="A204" s="797" t="s">
        <v>115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1"/>
      <c r="AB204" s="771"/>
      <c r="AC204" s="771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4" t="s">
        <v>71</v>
      </c>
      <c r="Q207" s="795"/>
      <c r="R207" s="795"/>
      <c r="S207" s="795"/>
      <c r="T207" s="795"/>
      <c r="U207" s="795"/>
      <c r="V207" s="796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4" t="s">
        <v>71</v>
      </c>
      <c r="Q208" s="795"/>
      <c r="R208" s="795"/>
      <c r="S208" s="795"/>
      <c r="T208" s="795"/>
      <c r="U208" s="795"/>
      <c r="V208" s="796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customHeight="1" x14ac:dyDescent="0.25">
      <c r="A209" s="797" t="s">
        <v>172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1"/>
      <c r="AB209" s="771"/>
      <c r="AC209" s="771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4" t="s">
        <v>71</v>
      </c>
      <c r="Q212" s="795"/>
      <c r="R212" s="795"/>
      <c r="S212" s="795"/>
      <c r="T212" s="795"/>
      <c r="U212" s="795"/>
      <c r="V212" s="796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4" t="s">
        <v>71</v>
      </c>
      <c r="Q213" s="795"/>
      <c r="R213" s="795"/>
      <c r="S213" s="795"/>
      <c r="T213" s="795"/>
      <c r="U213" s="795"/>
      <c r="V213" s="796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customHeight="1" x14ac:dyDescent="0.25">
      <c r="A214" s="797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1"/>
      <c r="AB214" s="771"/>
      <c r="AC214" s="771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4" t="s">
        <v>71</v>
      </c>
      <c r="Q223" s="795"/>
      <c r="R223" s="795"/>
      <c r="S223" s="795"/>
      <c r="T223" s="795"/>
      <c r="U223" s="795"/>
      <c r="V223" s="796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4" t="s">
        <v>71</v>
      </c>
      <c r="Q224" s="795"/>
      <c r="R224" s="795"/>
      <c r="S224" s="795"/>
      <c r="T224" s="795"/>
      <c r="U224" s="795"/>
      <c r="V224" s="796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customHeight="1" x14ac:dyDescent="0.25">
      <c r="A225" s="797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1"/>
      <c r="AB225" s="771"/>
      <c r="AC225" s="771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4" t="s">
        <v>71</v>
      </c>
      <c r="Q237" s="795"/>
      <c r="R237" s="795"/>
      <c r="S237" s="795"/>
      <c r="T237" s="795"/>
      <c r="U237" s="795"/>
      <c r="V237" s="796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4" t="s">
        <v>71</v>
      </c>
      <c r="Q238" s="795"/>
      <c r="R238" s="795"/>
      <c r="S238" s="795"/>
      <c r="T238" s="795"/>
      <c r="U238" s="795"/>
      <c r="V238" s="796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customHeight="1" x14ac:dyDescent="0.25">
      <c r="A239" s="797" t="s">
        <v>213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1"/>
      <c r="AB239" s="771"/>
      <c r="AC239" s="771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4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4" t="s">
        <v>71</v>
      </c>
      <c r="Q246" s="795"/>
      <c r="R246" s="795"/>
      <c r="S246" s="795"/>
      <c r="T246" s="795"/>
      <c r="U246" s="795"/>
      <c r="V246" s="796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4" t="s">
        <v>71</v>
      </c>
      <c r="Q247" s="795"/>
      <c r="R247" s="795"/>
      <c r="S247" s="795"/>
      <c r="T247" s="795"/>
      <c r="U247" s="795"/>
      <c r="V247" s="796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customHeight="1" x14ac:dyDescent="0.25">
      <c r="A248" s="828" t="s">
        <v>428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0"/>
      <c r="AB248" s="770"/>
      <c r="AC248" s="770"/>
    </row>
    <row r="249" spans="1:68" ht="14.25" customHeight="1" x14ac:dyDescent="0.25">
      <c r="A249" s="797" t="s">
        <v>115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1"/>
      <c r="AB249" s="771"/>
      <c r="AC249" s="771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4" t="s">
        <v>71</v>
      </c>
      <c r="Q258" s="795"/>
      <c r="R258" s="795"/>
      <c r="S258" s="795"/>
      <c r="T258" s="795"/>
      <c r="U258" s="795"/>
      <c r="V258" s="796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4" t="s">
        <v>71</v>
      </c>
      <c r="Q259" s="795"/>
      <c r="R259" s="795"/>
      <c r="S259" s="795"/>
      <c r="T259" s="795"/>
      <c r="U259" s="795"/>
      <c r="V259" s="796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customHeight="1" x14ac:dyDescent="0.25">
      <c r="A260" s="828" t="s">
        <v>449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0"/>
      <c r="AB260" s="770"/>
      <c r="AC260" s="770"/>
    </row>
    <row r="261" spans="1:68" ht="14.25" customHeight="1" x14ac:dyDescent="0.25">
      <c r="A261" s="797" t="s">
        <v>115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1"/>
      <c r="AB261" s="771"/>
      <c r="AC261" s="771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4" t="s">
        <v>71</v>
      </c>
      <c r="Q271" s="795"/>
      <c r="R271" s="795"/>
      <c r="S271" s="795"/>
      <c r="T271" s="795"/>
      <c r="U271" s="795"/>
      <c r="V271" s="796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4" t="s">
        <v>71</v>
      </c>
      <c r="Q272" s="795"/>
      <c r="R272" s="795"/>
      <c r="S272" s="795"/>
      <c r="T272" s="795"/>
      <c r="U272" s="795"/>
      <c r="V272" s="796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customHeight="1" x14ac:dyDescent="0.25">
      <c r="A273" s="797" t="s">
        <v>172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1"/>
      <c r="AB273" s="771"/>
      <c r="AC273" s="771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4" t="s">
        <v>71</v>
      </c>
      <c r="Q275" s="795"/>
      <c r="R275" s="795"/>
      <c r="S275" s="795"/>
      <c r="T275" s="795"/>
      <c r="U275" s="795"/>
      <c r="V275" s="796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4" t="s">
        <v>71</v>
      </c>
      <c r="Q276" s="795"/>
      <c r="R276" s="795"/>
      <c r="S276" s="795"/>
      <c r="T276" s="795"/>
      <c r="U276" s="795"/>
      <c r="V276" s="796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customHeight="1" x14ac:dyDescent="0.25">
      <c r="A277" s="828" t="s">
        <v>473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0"/>
      <c r="AB277" s="770"/>
      <c r="AC277" s="770"/>
    </row>
    <row r="278" spans="1:68" ht="14.25" customHeight="1" x14ac:dyDescent="0.25">
      <c r="A278" s="797" t="s">
        <v>115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1"/>
      <c r="AB278" s="771"/>
      <c r="AC278" s="771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2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4" t="s">
        <v>71</v>
      </c>
      <c r="Q289" s="795"/>
      <c r="R289" s="795"/>
      <c r="S289" s="795"/>
      <c r="T289" s="795"/>
      <c r="U289" s="795"/>
      <c r="V289" s="796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4" t="s">
        <v>71</v>
      </c>
      <c r="Q290" s="795"/>
      <c r="R290" s="795"/>
      <c r="S290" s="795"/>
      <c r="T290" s="795"/>
      <c r="U290" s="795"/>
      <c r="V290" s="796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customHeight="1" x14ac:dyDescent="0.25">
      <c r="A291" s="828" t="s">
        <v>500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0"/>
      <c r="AB291" s="770"/>
      <c r="AC291" s="770"/>
    </row>
    <row r="292" spans="1:68" ht="14.25" customHeight="1" x14ac:dyDescent="0.25">
      <c r="A292" s="797" t="s">
        <v>115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1"/>
      <c r="AB292" s="771"/>
      <c r="AC292" s="771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4" t="s">
        <v>71</v>
      </c>
      <c r="Q294" s="795"/>
      <c r="R294" s="795"/>
      <c r="S294" s="795"/>
      <c r="T294" s="795"/>
      <c r="U294" s="795"/>
      <c r="V294" s="796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4" t="s">
        <v>71</v>
      </c>
      <c r="Q295" s="795"/>
      <c r="R295" s="795"/>
      <c r="S295" s="795"/>
      <c r="T295" s="795"/>
      <c r="U295" s="795"/>
      <c r="V295" s="796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customHeight="1" x14ac:dyDescent="0.25">
      <c r="A296" s="828" t="s">
        <v>503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0"/>
      <c r="AB296" s="770"/>
      <c r="AC296" s="770"/>
    </row>
    <row r="297" spans="1:68" ht="14.25" customHeight="1" x14ac:dyDescent="0.25">
      <c r="A297" s="797" t="s">
        <v>115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1"/>
      <c r="AB297" s="771"/>
      <c r="AC297" s="771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4" t="s">
        <v>71</v>
      </c>
      <c r="Q301" s="795"/>
      <c r="R301" s="795"/>
      <c r="S301" s="795"/>
      <c r="T301" s="795"/>
      <c r="U301" s="795"/>
      <c r="V301" s="796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4" t="s">
        <v>71</v>
      </c>
      <c r="Q302" s="795"/>
      <c r="R302" s="795"/>
      <c r="S302" s="795"/>
      <c r="T302" s="795"/>
      <c r="U302" s="795"/>
      <c r="V302" s="796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customHeight="1" x14ac:dyDescent="0.25">
      <c r="A303" s="828" t="s">
        <v>512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0"/>
      <c r="AB303" s="770"/>
      <c r="AC303" s="770"/>
    </row>
    <row r="304" spans="1:68" ht="14.25" customHeight="1" x14ac:dyDescent="0.25">
      <c r="A304" s="797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1"/>
      <c r="AB304" s="771"/>
      <c r="AC304" s="771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4" t="s">
        <v>71</v>
      </c>
      <c r="Q311" s="795"/>
      <c r="R311" s="795"/>
      <c r="S311" s="795"/>
      <c r="T311" s="795"/>
      <c r="U311" s="795"/>
      <c r="V311" s="796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4" t="s">
        <v>71</v>
      </c>
      <c r="Q312" s="795"/>
      <c r="R312" s="795"/>
      <c r="S312" s="795"/>
      <c r="T312" s="795"/>
      <c r="U312" s="795"/>
      <c r="V312" s="796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customHeight="1" x14ac:dyDescent="0.25">
      <c r="A313" s="828" t="s">
        <v>528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0"/>
      <c r="AB313" s="770"/>
      <c r="AC313" s="770"/>
    </row>
    <row r="314" spans="1:68" ht="14.25" customHeight="1" x14ac:dyDescent="0.25">
      <c r="A314" s="797" t="s">
        <v>115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1"/>
      <c r="AB314" s="771"/>
      <c r="AC314" s="771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4" t="s">
        <v>71</v>
      </c>
      <c r="Q316" s="795"/>
      <c r="R316" s="795"/>
      <c r="S316" s="795"/>
      <c r="T316" s="795"/>
      <c r="U316" s="795"/>
      <c r="V316" s="796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4" t="s">
        <v>71</v>
      </c>
      <c r="Q317" s="795"/>
      <c r="R317" s="795"/>
      <c r="S317" s="795"/>
      <c r="T317" s="795"/>
      <c r="U317" s="795"/>
      <c r="V317" s="796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customHeight="1" x14ac:dyDescent="0.25">
      <c r="A318" s="797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1"/>
      <c r="AB318" s="771"/>
      <c r="AC318" s="771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4" t="s">
        <v>71</v>
      </c>
      <c r="Q320" s="795"/>
      <c r="R320" s="795"/>
      <c r="S320" s="795"/>
      <c r="T320" s="795"/>
      <c r="U320" s="795"/>
      <c r="V320" s="796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4" t="s">
        <v>71</v>
      </c>
      <c r="Q321" s="795"/>
      <c r="R321" s="795"/>
      <c r="S321" s="795"/>
      <c r="T321" s="795"/>
      <c r="U321" s="795"/>
      <c r="V321" s="796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customHeight="1" x14ac:dyDescent="0.25">
      <c r="A322" s="797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1"/>
      <c r="AB322" s="771"/>
      <c r="AC322" s="771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4" t="s">
        <v>71</v>
      </c>
      <c r="Q324" s="795"/>
      <c r="R324" s="795"/>
      <c r="S324" s="795"/>
      <c r="T324" s="795"/>
      <c r="U324" s="795"/>
      <c r="V324" s="796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4" t="s">
        <v>71</v>
      </c>
      <c r="Q325" s="795"/>
      <c r="R325" s="795"/>
      <c r="S325" s="795"/>
      <c r="T325" s="795"/>
      <c r="U325" s="795"/>
      <c r="V325" s="796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customHeight="1" x14ac:dyDescent="0.25">
      <c r="A326" s="828" t="s">
        <v>538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0"/>
      <c r="AB326" s="770"/>
      <c r="AC326" s="770"/>
    </row>
    <row r="327" spans="1:68" ht="14.25" customHeight="1" x14ac:dyDescent="0.25">
      <c r="A327" s="797" t="s">
        <v>115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1"/>
      <c r="AB327" s="771"/>
      <c r="AC327" s="771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4" t="s">
        <v>71</v>
      </c>
      <c r="Q329" s="795"/>
      <c r="R329" s="795"/>
      <c r="S329" s="795"/>
      <c r="T329" s="795"/>
      <c r="U329" s="795"/>
      <c r="V329" s="796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4" t="s">
        <v>71</v>
      </c>
      <c r="Q330" s="795"/>
      <c r="R330" s="795"/>
      <c r="S330" s="795"/>
      <c r="T330" s="795"/>
      <c r="U330" s="795"/>
      <c r="V330" s="796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customHeight="1" x14ac:dyDescent="0.25">
      <c r="A331" s="797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1"/>
      <c r="AB331" s="771"/>
      <c r="AC331" s="771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4" t="s">
        <v>71</v>
      </c>
      <c r="Q333" s="795"/>
      <c r="R333" s="795"/>
      <c r="S333" s="795"/>
      <c r="T333" s="795"/>
      <c r="U333" s="795"/>
      <c r="V333" s="796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4" t="s">
        <v>71</v>
      </c>
      <c r="Q334" s="795"/>
      <c r="R334" s="795"/>
      <c r="S334" s="795"/>
      <c r="T334" s="795"/>
      <c r="U334" s="795"/>
      <c r="V334" s="796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customHeight="1" x14ac:dyDescent="0.25">
      <c r="A335" s="797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1"/>
      <c r="AB335" s="771"/>
      <c r="AC335" s="771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4" t="s">
        <v>71</v>
      </c>
      <c r="Q338" s="795"/>
      <c r="R338" s="795"/>
      <c r="S338" s="795"/>
      <c r="T338" s="795"/>
      <c r="U338" s="795"/>
      <c r="V338" s="796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4" t="s">
        <v>71</v>
      </c>
      <c r="Q339" s="795"/>
      <c r="R339" s="795"/>
      <c r="S339" s="795"/>
      <c r="T339" s="795"/>
      <c r="U339" s="795"/>
      <c r="V339" s="796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customHeight="1" x14ac:dyDescent="0.25">
      <c r="A340" s="828" t="s">
        <v>551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0"/>
      <c r="AB340" s="770"/>
      <c r="AC340" s="770"/>
    </row>
    <row r="341" spans="1:68" ht="14.25" customHeight="1" x14ac:dyDescent="0.25">
      <c r="A341" s="797" t="s">
        <v>115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1"/>
      <c r="AB341" s="771"/>
      <c r="AC341" s="771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4" t="s">
        <v>71</v>
      </c>
      <c r="Q343" s="795"/>
      <c r="R343" s="795"/>
      <c r="S343" s="795"/>
      <c r="T343" s="795"/>
      <c r="U343" s="795"/>
      <c r="V343" s="796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4" t="s">
        <v>71</v>
      </c>
      <c r="Q344" s="795"/>
      <c r="R344" s="795"/>
      <c r="S344" s="795"/>
      <c r="T344" s="795"/>
      <c r="U344" s="795"/>
      <c r="V344" s="796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customHeight="1" x14ac:dyDescent="0.25">
      <c r="A345" s="797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1"/>
      <c r="AB345" s="771"/>
      <c r="AC345" s="771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4" t="s">
        <v>71</v>
      </c>
      <c r="Q348" s="795"/>
      <c r="R348" s="795"/>
      <c r="S348" s="795"/>
      <c r="T348" s="795"/>
      <c r="U348" s="795"/>
      <c r="V348" s="796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4" t="s">
        <v>71</v>
      </c>
      <c r="Q349" s="795"/>
      <c r="R349" s="795"/>
      <c r="S349" s="795"/>
      <c r="T349" s="795"/>
      <c r="U349" s="795"/>
      <c r="V349" s="796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customHeight="1" x14ac:dyDescent="0.25">
      <c r="A350" s="797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1"/>
      <c r="AB350" s="771"/>
      <c r="AC350" s="771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4" t="s">
        <v>71</v>
      </c>
      <c r="Q352" s="795"/>
      <c r="R352" s="795"/>
      <c r="S352" s="795"/>
      <c r="T352" s="795"/>
      <c r="U352" s="795"/>
      <c r="V352" s="796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4" t="s">
        <v>71</v>
      </c>
      <c r="Q353" s="795"/>
      <c r="R353" s="795"/>
      <c r="S353" s="795"/>
      <c r="T353" s="795"/>
      <c r="U353" s="795"/>
      <c r="V353" s="796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customHeight="1" x14ac:dyDescent="0.25">
      <c r="A354" s="828" t="s">
        <v>562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0"/>
      <c r="AB354" s="770"/>
      <c r="AC354" s="770"/>
    </row>
    <row r="355" spans="1:68" ht="14.25" customHeight="1" x14ac:dyDescent="0.25">
      <c r="A355" s="797" t="s">
        <v>115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1"/>
      <c r="AB355" s="771"/>
      <c r="AC355" s="771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3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9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4" t="s">
        <v>71</v>
      </c>
      <c r="Q365" s="795"/>
      <c r="R365" s="795"/>
      <c r="S365" s="795"/>
      <c r="T365" s="795"/>
      <c r="U365" s="795"/>
      <c r="V365" s="796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94" t="s">
        <v>71</v>
      </c>
      <c r="Q366" s="795"/>
      <c r="R366" s="795"/>
      <c r="S366" s="795"/>
      <c r="T366" s="795"/>
      <c r="U366" s="795"/>
      <c r="V366" s="796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customHeight="1" x14ac:dyDescent="0.25">
      <c r="A367" s="797" t="s">
        <v>64</v>
      </c>
      <c r="B367" s="790"/>
      <c r="C367" s="790"/>
      <c r="D367" s="790"/>
      <c r="E367" s="790"/>
      <c r="F367" s="790"/>
      <c r="G367" s="790"/>
      <c r="H367" s="790"/>
      <c r="I367" s="790"/>
      <c r="J367" s="790"/>
      <c r="K367" s="790"/>
      <c r="L367" s="790"/>
      <c r="M367" s="790"/>
      <c r="N367" s="790"/>
      <c r="O367" s="790"/>
      <c r="P367" s="790"/>
      <c r="Q367" s="790"/>
      <c r="R367" s="790"/>
      <c r="S367" s="790"/>
      <c r="T367" s="790"/>
      <c r="U367" s="790"/>
      <c r="V367" s="790"/>
      <c r="W367" s="790"/>
      <c r="X367" s="790"/>
      <c r="Y367" s="790"/>
      <c r="Z367" s="790"/>
      <c r="AA367" s="771"/>
      <c r="AB367" s="771"/>
      <c r="AC367" s="771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1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9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4" t="s">
        <v>71</v>
      </c>
      <c r="Q372" s="795"/>
      <c r="R372" s="795"/>
      <c r="S372" s="795"/>
      <c r="T372" s="795"/>
      <c r="U372" s="795"/>
      <c r="V372" s="796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94" t="s">
        <v>71</v>
      </c>
      <c r="Q373" s="795"/>
      <c r="R373" s="795"/>
      <c r="S373" s="795"/>
      <c r="T373" s="795"/>
      <c r="U373" s="795"/>
      <c r="V373" s="796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customHeight="1" x14ac:dyDescent="0.25">
      <c r="A374" s="797" t="s">
        <v>73</v>
      </c>
      <c r="B374" s="790"/>
      <c r="C374" s="790"/>
      <c r="D374" s="790"/>
      <c r="E374" s="790"/>
      <c r="F374" s="790"/>
      <c r="G374" s="790"/>
      <c r="H374" s="790"/>
      <c r="I374" s="790"/>
      <c r="J374" s="790"/>
      <c r="K374" s="790"/>
      <c r="L374" s="790"/>
      <c r="M374" s="790"/>
      <c r="N374" s="790"/>
      <c r="O374" s="790"/>
      <c r="P374" s="790"/>
      <c r="Q374" s="790"/>
      <c r="R374" s="790"/>
      <c r="S374" s="790"/>
      <c r="T374" s="790"/>
      <c r="U374" s="790"/>
      <c r="V374" s="790"/>
      <c r="W374" s="790"/>
      <c r="X374" s="790"/>
      <c r="Y374" s="790"/>
      <c r="Z374" s="790"/>
      <c r="AA374" s="771"/>
      <c r="AB374" s="771"/>
      <c r="AC374" s="771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9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4" t="s">
        <v>71</v>
      </c>
      <c r="Q381" s="795"/>
      <c r="R381" s="795"/>
      <c r="S381" s="795"/>
      <c r="T381" s="795"/>
      <c r="U381" s="795"/>
      <c r="V381" s="796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94" t="s">
        <v>71</v>
      </c>
      <c r="Q382" s="795"/>
      <c r="R382" s="795"/>
      <c r="S382" s="795"/>
      <c r="T382" s="795"/>
      <c r="U382" s="795"/>
      <c r="V382" s="796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customHeight="1" x14ac:dyDescent="0.25">
      <c r="A383" s="797" t="s">
        <v>213</v>
      </c>
      <c r="B383" s="790"/>
      <c r="C383" s="790"/>
      <c r="D383" s="790"/>
      <c r="E383" s="790"/>
      <c r="F383" s="790"/>
      <c r="G383" s="790"/>
      <c r="H383" s="790"/>
      <c r="I383" s="790"/>
      <c r="J383" s="790"/>
      <c r="K383" s="790"/>
      <c r="L383" s="790"/>
      <c r="M383" s="790"/>
      <c r="N383" s="790"/>
      <c r="O383" s="790"/>
      <c r="P383" s="790"/>
      <c r="Q383" s="790"/>
      <c r="R383" s="790"/>
      <c r="S383" s="790"/>
      <c r="T383" s="790"/>
      <c r="U383" s="790"/>
      <c r="V383" s="790"/>
      <c r="W383" s="790"/>
      <c r="X383" s="790"/>
      <c r="Y383" s="790"/>
      <c r="Z383" s="790"/>
      <c r="AA383" s="771"/>
      <c r="AB383" s="771"/>
      <c r="AC383" s="771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2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89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4" t="s">
        <v>71</v>
      </c>
      <c r="Q388" s="795"/>
      <c r="R388" s="795"/>
      <c r="S388" s="795"/>
      <c r="T388" s="795"/>
      <c r="U388" s="795"/>
      <c r="V388" s="796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94" t="s">
        <v>71</v>
      </c>
      <c r="Q389" s="795"/>
      <c r="R389" s="795"/>
      <c r="S389" s="795"/>
      <c r="T389" s="795"/>
      <c r="U389" s="795"/>
      <c r="V389" s="796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customHeight="1" x14ac:dyDescent="0.25">
      <c r="A390" s="797" t="s">
        <v>104</v>
      </c>
      <c r="B390" s="790"/>
      <c r="C390" s="790"/>
      <c r="D390" s="790"/>
      <c r="E390" s="790"/>
      <c r="F390" s="790"/>
      <c r="G390" s="790"/>
      <c r="H390" s="790"/>
      <c r="I390" s="790"/>
      <c r="J390" s="790"/>
      <c r="K390" s="790"/>
      <c r="L390" s="790"/>
      <c r="M390" s="790"/>
      <c r="N390" s="790"/>
      <c r="O390" s="790"/>
      <c r="P390" s="790"/>
      <c r="Q390" s="790"/>
      <c r="R390" s="790"/>
      <c r="S390" s="790"/>
      <c r="T390" s="790"/>
      <c r="U390" s="790"/>
      <c r="V390" s="790"/>
      <c r="W390" s="790"/>
      <c r="X390" s="790"/>
      <c r="Y390" s="790"/>
      <c r="Z390" s="790"/>
      <c r="AA390" s="771"/>
      <c r="AB390" s="771"/>
      <c r="AC390" s="771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0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10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89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4" t="s">
        <v>71</v>
      </c>
      <c r="Q395" s="795"/>
      <c r="R395" s="795"/>
      <c r="S395" s="795"/>
      <c r="T395" s="795"/>
      <c r="U395" s="795"/>
      <c r="V395" s="796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94" t="s">
        <v>71</v>
      </c>
      <c r="Q396" s="795"/>
      <c r="R396" s="795"/>
      <c r="S396" s="795"/>
      <c r="T396" s="795"/>
      <c r="U396" s="795"/>
      <c r="V396" s="796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customHeight="1" x14ac:dyDescent="0.25">
      <c r="A397" s="797" t="s">
        <v>640</v>
      </c>
      <c r="B397" s="790"/>
      <c r="C397" s="790"/>
      <c r="D397" s="790"/>
      <c r="E397" s="790"/>
      <c r="F397" s="790"/>
      <c r="G397" s="790"/>
      <c r="H397" s="790"/>
      <c r="I397" s="790"/>
      <c r="J397" s="790"/>
      <c r="K397" s="790"/>
      <c r="L397" s="790"/>
      <c r="M397" s="790"/>
      <c r="N397" s="790"/>
      <c r="O397" s="790"/>
      <c r="P397" s="790"/>
      <c r="Q397" s="790"/>
      <c r="R397" s="790"/>
      <c r="S397" s="790"/>
      <c r="T397" s="790"/>
      <c r="U397" s="790"/>
      <c r="V397" s="790"/>
      <c r="W397" s="790"/>
      <c r="X397" s="790"/>
      <c r="Y397" s="790"/>
      <c r="Z397" s="790"/>
      <c r="AA397" s="771"/>
      <c r="AB397" s="771"/>
      <c r="AC397" s="771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89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4" t="s">
        <v>71</v>
      </c>
      <c r="Q401" s="795"/>
      <c r="R401" s="795"/>
      <c r="S401" s="795"/>
      <c r="T401" s="795"/>
      <c r="U401" s="795"/>
      <c r="V401" s="796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94" t="s">
        <v>71</v>
      </c>
      <c r="Q402" s="795"/>
      <c r="R402" s="795"/>
      <c r="S402" s="795"/>
      <c r="T402" s="795"/>
      <c r="U402" s="795"/>
      <c r="V402" s="796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customHeight="1" x14ac:dyDescent="0.25">
      <c r="A403" s="828" t="s">
        <v>649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0"/>
      <c r="AB403" s="770"/>
      <c r="AC403" s="770"/>
    </row>
    <row r="404" spans="1:68" ht="14.25" customHeight="1" x14ac:dyDescent="0.25">
      <c r="A404" s="797" t="s">
        <v>64</v>
      </c>
      <c r="B404" s="790"/>
      <c r="C404" s="790"/>
      <c r="D404" s="790"/>
      <c r="E404" s="790"/>
      <c r="F404" s="790"/>
      <c r="G404" s="790"/>
      <c r="H404" s="790"/>
      <c r="I404" s="790"/>
      <c r="J404" s="790"/>
      <c r="K404" s="790"/>
      <c r="L404" s="790"/>
      <c r="M404" s="790"/>
      <c r="N404" s="790"/>
      <c r="O404" s="790"/>
      <c r="P404" s="790"/>
      <c r="Q404" s="790"/>
      <c r="R404" s="790"/>
      <c r="S404" s="790"/>
      <c r="T404" s="790"/>
      <c r="U404" s="790"/>
      <c r="V404" s="790"/>
      <c r="W404" s="790"/>
      <c r="X404" s="790"/>
      <c r="Y404" s="790"/>
      <c r="Z404" s="790"/>
      <c r="AA404" s="771"/>
      <c r="AB404" s="771"/>
      <c r="AC404" s="771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89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4" t="s">
        <v>71</v>
      </c>
      <c r="Q406" s="795"/>
      <c r="R406" s="795"/>
      <c r="S406" s="795"/>
      <c r="T406" s="795"/>
      <c r="U406" s="795"/>
      <c r="V406" s="796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94" t="s">
        <v>71</v>
      </c>
      <c r="Q407" s="795"/>
      <c r="R407" s="795"/>
      <c r="S407" s="795"/>
      <c r="T407" s="795"/>
      <c r="U407" s="795"/>
      <c r="V407" s="796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customHeight="1" x14ac:dyDescent="0.25">
      <c r="A408" s="797" t="s">
        <v>73</v>
      </c>
      <c r="B408" s="790"/>
      <c r="C408" s="790"/>
      <c r="D408" s="790"/>
      <c r="E408" s="790"/>
      <c r="F408" s="790"/>
      <c r="G408" s="790"/>
      <c r="H408" s="790"/>
      <c r="I408" s="790"/>
      <c r="J408" s="790"/>
      <c r="K408" s="790"/>
      <c r="L408" s="790"/>
      <c r="M408" s="790"/>
      <c r="N408" s="790"/>
      <c r="O408" s="790"/>
      <c r="P408" s="790"/>
      <c r="Q408" s="790"/>
      <c r="R408" s="790"/>
      <c r="S408" s="790"/>
      <c r="T408" s="790"/>
      <c r="U408" s="790"/>
      <c r="V408" s="790"/>
      <c r="W408" s="790"/>
      <c r="X408" s="790"/>
      <c r="Y408" s="790"/>
      <c r="Z408" s="790"/>
      <c r="AA408" s="771"/>
      <c r="AB408" s="771"/>
      <c r="AC408" s="771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9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4" t="s">
        <v>71</v>
      </c>
      <c r="Q412" s="795"/>
      <c r="R412" s="795"/>
      <c r="S412" s="795"/>
      <c r="T412" s="795"/>
      <c r="U412" s="795"/>
      <c r="V412" s="796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94" t="s">
        <v>71</v>
      </c>
      <c r="Q413" s="795"/>
      <c r="R413" s="795"/>
      <c r="S413" s="795"/>
      <c r="T413" s="795"/>
      <c r="U413" s="795"/>
      <c r="V413" s="796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28" t="s">
        <v>663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0"/>
      <c r="AB415" s="770"/>
      <c r="AC415" s="770"/>
    </row>
    <row r="416" spans="1:68" ht="14.25" customHeight="1" x14ac:dyDescent="0.25">
      <c r="A416" s="797" t="s">
        <v>115</v>
      </c>
      <c r="B416" s="790"/>
      <c r="C416" s="790"/>
      <c r="D416" s="790"/>
      <c r="E416" s="790"/>
      <c r="F416" s="790"/>
      <c r="G416" s="790"/>
      <c r="H416" s="790"/>
      <c r="I416" s="790"/>
      <c r="J416" s="790"/>
      <c r="K416" s="790"/>
      <c r="L416" s="790"/>
      <c r="M416" s="790"/>
      <c r="N416" s="790"/>
      <c r="O416" s="790"/>
      <c r="P416" s="790"/>
      <c r="Q416" s="790"/>
      <c r="R416" s="790"/>
      <c r="S416" s="790"/>
      <c r="T416" s="790"/>
      <c r="U416" s="790"/>
      <c r="V416" s="790"/>
      <c r="W416" s="790"/>
      <c r="X416" s="790"/>
      <c r="Y416" s="790"/>
      <c r="Z416" s="790"/>
      <c r="AA416" s="771"/>
      <c r="AB416" s="771"/>
      <c r="AC416" s="771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4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0</v>
      </c>
      <c r="Y423" s="776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9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4" t="s">
        <v>71</v>
      </c>
      <c r="Q428" s="795"/>
      <c r="R428" s="795"/>
      <c r="S428" s="795"/>
      <c r="T428" s="795"/>
      <c r="U428" s="795"/>
      <c r="V428" s="796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78"/>
      <c r="AB428" s="778"/>
      <c r="AC428" s="778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94" t="s">
        <v>71</v>
      </c>
      <c r="Q429" s="795"/>
      <c r="R429" s="795"/>
      <c r="S429" s="795"/>
      <c r="T429" s="795"/>
      <c r="U429" s="795"/>
      <c r="V429" s="796"/>
      <c r="W429" s="37" t="s">
        <v>69</v>
      </c>
      <c r="X429" s="777">
        <f>IFERROR(SUM(X417:X427),"0")</f>
        <v>0</v>
      </c>
      <c r="Y429" s="777">
        <f>IFERROR(SUM(Y417:Y427),"0")</f>
        <v>0</v>
      </c>
      <c r="Z429" s="37"/>
      <c r="AA429" s="778"/>
      <c r="AB429" s="778"/>
      <c r="AC429" s="778"/>
    </row>
    <row r="430" spans="1:68" ht="14.25" customHeight="1" x14ac:dyDescent="0.25">
      <c r="A430" s="797" t="s">
        <v>172</v>
      </c>
      <c r="B430" s="790"/>
      <c r="C430" s="790"/>
      <c r="D430" s="790"/>
      <c r="E430" s="790"/>
      <c r="F430" s="790"/>
      <c r="G430" s="790"/>
      <c r="H430" s="790"/>
      <c r="I430" s="790"/>
      <c r="J430" s="790"/>
      <c r="K430" s="790"/>
      <c r="L430" s="790"/>
      <c r="M430" s="790"/>
      <c r="N430" s="790"/>
      <c r="O430" s="790"/>
      <c r="P430" s="790"/>
      <c r="Q430" s="790"/>
      <c r="R430" s="790"/>
      <c r="S430" s="790"/>
      <c r="T430" s="790"/>
      <c r="U430" s="790"/>
      <c r="V430" s="790"/>
      <c r="W430" s="790"/>
      <c r="X430" s="790"/>
      <c r="Y430" s="790"/>
      <c r="Z430" s="790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1200</v>
      </c>
      <c r="Y431" s="776">
        <f>IFERROR(IF(X431="",0,CEILING((X431/$H431),1)*$H431),"")</f>
        <v>1200</v>
      </c>
      <c r="Z431" s="36">
        <f>IFERROR(IF(Y431=0,"",ROUNDUP(Y431/H431,0)*0.02175),"")</f>
        <v>1.7399999999999998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1238.4000000000001</v>
      </c>
      <c r="BN431" s="64">
        <f>IFERROR(Y431*I431/H431,"0")</f>
        <v>1238.4000000000001</v>
      </c>
      <c r="BO431" s="64">
        <f>IFERROR(1/J431*(X431/H431),"0")</f>
        <v>1.6666666666666665</v>
      </c>
      <c r="BP431" s="64">
        <f>IFERROR(1/J431*(Y431/H431),"0")</f>
        <v>1.6666666666666665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9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4" t="s">
        <v>71</v>
      </c>
      <c r="Q433" s="795"/>
      <c r="R433" s="795"/>
      <c r="S433" s="795"/>
      <c r="T433" s="795"/>
      <c r="U433" s="795"/>
      <c r="V433" s="796"/>
      <c r="W433" s="37" t="s">
        <v>72</v>
      </c>
      <c r="X433" s="777">
        <f>IFERROR(X431/H431,"0")+IFERROR(X432/H432,"0")</f>
        <v>80</v>
      </c>
      <c r="Y433" s="777">
        <f>IFERROR(Y431/H431,"0")+IFERROR(Y432/H432,"0")</f>
        <v>80</v>
      </c>
      <c r="Z433" s="777">
        <f>IFERROR(IF(Z431="",0,Z431),"0")+IFERROR(IF(Z432="",0,Z432),"0")</f>
        <v>1.7399999999999998</v>
      </c>
      <c r="AA433" s="778"/>
      <c r="AB433" s="778"/>
      <c r="AC433" s="778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94" t="s">
        <v>71</v>
      </c>
      <c r="Q434" s="795"/>
      <c r="R434" s="795"/>
      <c r="S434" s="795"/>
      <c r="T434" s="795"/>
      <c r="U434" s="795"/>
      <c r="V434" s="796"/>
      <c r="W434" s="37" t="s">
        <v>69</v>
      </c>
      <c r="X434" s="777">
        <f>IFERROR(SUM(X431:X432),"0")</f>
        <v>1200</v>
      </c>
      <c r="Y434" s="777">
        <f>IFERROR(SUM(Y431:Y432),"0")</f>
        <v>1200</v>
      </c>
      <c r="Z434" s="37"/>
      <c r="AA434" s="778"/>
      <c r="AB434" s="778"/>
      <c r="AC434" s="778"/>
    </row>
    <row r="435" spans="1:68" ht="14.25" customHeight="1" x14ac:dyDescent="0.25">
      <c r="A435" s="797" t="s">
        <v>73</v>
      </c>
      <c r="B435" s="790"/>
      <c r="C435" s="790"/>
      <c r="D435" s="790"/>
      <c r="E435" s="790"/>
      <c r="F435" s="790"/>
      <c r="G435" s="790"/>
      <c r="H435" s="790"/>
      <c r="I435" s="790"/>
      <c r="J435" s="790"/>
      <c r="K435" s="790"/>
      <c r="L435" s="790"/>
      <c r="M435" s="790"/>
      <c r="N435" s="790"/>
      <c r="O435" s="790"/>
      <c r="P435" s="790"/>
      <c r="Q435" s="790"/>
      <c r="R435" s="790"/>
      <c r="S435" s="790"/>
      <c r="T435" s="790"/>
      <c r="U435" s="790"/>
      <c r="V435" s="790"/>
      <c r="W435" s="790"/>
      <c r="X435" s="790"/>
      <c r="Y435" s="790"/>
      <c r="Z435" s="790"/>
      <c r="AA435" s="771"/>
      <c r="AB435" s="771"/>
      <c r="AC435" s="771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6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89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4" t="s">
        <v>71</v>
      </c>
      <c r="Q438" s="795"/>
      <c r="R438" s="795"/>
      <c r="S438" s="795"/>
      <c r="T438" s="795"/>
      <c r="U438" s="795"/>
      <c r="V438" s="796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94" t="s">
        <v>71</v>
      </c>
      <c r="Q439" s="795"/>
      <c r="R439" s="795"/>
      <c r="S439" s="795"/>
      <c r="T439" s="795"/>
      <c r="U439" s="795"/>
      <c r="V439" s="796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customHeight="1" x14ac:dyDescent="0.25">
      <c r="A440" s="797" t="s">
        <v>213</v>
      </c>
      <c r="B440" s="790"/>
      <c r="C440" s="790"/>
      <c r="D440" s="790"/>
      <c r="E440" s="790"/>
      <c r="F440" s="790"/>
      <c r="G440" s="790"/>
      <c r="H440" s="790"/>
      <c r="I440" s="790"/>
      <c r="J440" s="790"/>
      <c r="K440" s="790"/>
      <c r="L440" s="790"/>
      <c r="M440" s="790"/>
      <c r="N440" s="790"/>
      <c r="O440" s="790"/>
      <c r="P440" s="790"/>
      <c r="Q440" s="790"/>
      <c r="R440" s="790"/>
      <c r="S440" s="790"/>
      <c r="T440" s="790"/>
      <c r="U440" s="790"/>
      <c r="V440" s="790"/>
      <c r="W440" s="790"/>
      <c r="X440" s="790"/>
      <c r="Y440" s="790"/>
      <c r="Z440" s="790"/>
      <c r="AA440" s="771"/>
      <c r="AB440" s="771"/>
      <c r="AC440" s="771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89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4" t="s">
        <v>71</v>
      </c>
      <c r="Q442" s="795"/>
      <c r="R442" s="795"/>
      <c r="S442" s="795"/>
      <c r="T442" s="795"/>
      <c r="U442" s="795"/>
      <c r="V442" s="796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94" t="s">
        <v>71</v>
      </c>
      <c r="Q443" s="795"/>
      <c r="R443" s="795"/>
      <c r="S443" s="795"/>
      <c r="T443" s="795"/>
      <c r="U443" s="795"/>
      <c r="V443" s="796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customHeight="1" x14ac:dyDescent="0.25">
      <c r="A444" s="828" t="s">
        <v>707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0"/>
      <c r="AB444" s="770"/>
      <c r="AC444" s="770"/>
    </row>
    <row r="445" spans="1:68" ht="14.25" customHeight="1" x14ac:dyDescent="0.25">
      <c r="A445" s="797" t="s">
        <v>115</v>
      </c>
      <c r="B445" s="790"/>
      <c r="C445" s="790"/>
      <c r="D445" s="790"/>
      <c r="E445" s="790"/>
      <c r="F445" s="790"/>
      <c r="G445" s="790"/>
      <c r="H445" s="790"/>
      <c r="I445" s="790"/>
      <c r="J445" s="790"/>
      <c r="K445" s="790"/>
      <c r="L445" s="790"/>
      <c r="M445" s="790"/>
      <c r="N445" s="790"/>
      <c r="O445" s="790"/>
      <c r="P445" s="790"/>
      <c r="Q445" s="790"/>
      <c r="R445" s="790"/>
      <c r="S445" s="790"/>
      <c r="T445" s="790"/>
      <c r="U445" s="790"/>
      <c r="V445" s="790"/>
      <c r="W445" s="790"/>
      <c r="X445" s="790"/>
      <c r="Y445" s="790"/>
      <c r="Z445" s="790"/>
      <c r="AA445" s="771"/>
      <c r="AB445" s="771"/>
      <c r="AC445" s="771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9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9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4" t="s">
        <v>71</v>
      </c>
      <c r="Q454" s="795"/>
      <c r="R454" s="795"/>
      <c r="S454" s="795"/>
      <c r="T454" s="795"/>
      <c r="U454" s="795"/>
      <c r="V454" s="796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94" t="s">
        <v>71</v>
      </c>
      <c r="Q455" s="795"/>
      <c r="R455" s="795"/>
      <c r="S455" s="795"/>
      <c r="T455" s="795"/>
      <c r="U455" s="795"/>
      <c r="V455" s="796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customHeight="1" x14ac:dyDescent="0.25">
      <c r="A456" s="797" t="s">
        <v>64</v>
      </c>
      <c r="B456" s="790"/>
      <c r="C456" s="790"/>
      <c r="D456" s="790"/>
      <c r="E456" s="790"/>
      <c r="F456" s="790"/>
      <c r="G456" s="790"/>
      <c r="H456" s="790"/>
      <c r="I456" s="790"/>
      <c r="J456" s="790"/>
      <c r="K456" s="790"/>
      <c r="L456" s="790"/>
      <c r="M456" s="790"/>
      <c r="N456" s="790"/>
      <c r="O456" s="790"/>
      <c r="P456" s="790"/>
      <c r="Q456" s="790"/>
      <c r="R456" s="790"/>
      <c r="S456" s="790"/>
      <c r="T456" s="790"/>
      <c r="U456" s="790"/>
      <c r="V456" s="790"/>
      <c r="W456" s="790"/>
      <c r="X456" s="790"/>
      <c r="Y456" s="790"/>
      <c r="Z456" s="790"/>
      <c r="AA456" s="771"/>
      <c r="AB456" s="771"/>
      <c r="AC456" s="771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89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4" t="s">
        <v>71</v>
      </c>
      <c r="Q459" s="795"/>
      <c r="R459" s="795"/>
      <c r="S459" s="795"/>
      <c r="T459" s="795"/>
      <c r="U459" s="795"/>
      <c r="V459" s="796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94" t="s">
        <v>71</v>
      </c>
      <c r="Q460" s="795"/>
      <c r="R460" s="795"/>
      <c r="S460" s="795"/>
      <c r="T460" s="795"/>
      <c r="U460" s="795"/>
      <c r="V460" s="796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customHeight="1" x14ac:dyDescent="0.25">
      <c r="A461" s="797" t="s">
        <v>73</v>
      </c>
      <c r="B461" s="790"/>
      <c r="C461" s="790"/>
      <c r="D461" s="790"/>
      <c r="E461" s="790"/>
      <c r="F461" s="790"/>
      <c r="G461" s="790"/>
      <c r="H461" s="790"/>
      <c r="I461" s="790"/>
      <c r="J461" s="790"/>
      <c r="K461" s="790"/>
      <c r="L461" s="790"/>
      <c r="M461" s="790"/>
      <c r="N461" s="790"/>
      <c r="O461" s="790"/>
      <c r="P461" s="790"/>
      <c r="Q461" s="790"/>
      <c r="R461" s="790"/>
      <c r="S461" s="790"/>
      <c r="T461" s="790"/>
      <c r="U461" s="790"/>
      <c r="V461" s="790"/>
      <c r="W461" s="790"/>
      <c r="X461" s="790"/>
      <c r="Y461" s="790"/>
      <c r="Z461" s="790"/>
      <c r="AA461" s="771"/>
      <c r="AB461" s="771"/>
      <c r="AC461" s="771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4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5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9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4" t="s">
        <v>71</v>
      </c>
      <c r="Q467" s="795"/>
      <c r="R467" s="795"/>
      <c r="S467" s="795"/>
      <c r="T467" s="795"/>
      <c r="U467" s="795"/>
      <c r="V467" s="796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94" t="s">
        <v>71</v>
      </c>
      <c r="Q468" s="795"/>
      <c r="R468" s="795"/>
      <c r="S468" s="795"/>
      <c r="T468" s="795"/>
      <c r="U468" s="795"/>
      <c r="V468" s="796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customHeight="1" x14ac:dyDescent="0.25">
      <c r="A469" s="797" t="s">
        <v>213</v>
      </c>
      <c r="B469" s="790"/>
      <c r="C469" s="790"/>
      <c r="D469" s="790"/>
      <c r="E469" s="790"/>
      <c r="F469" s="790"/>
      <c r="G469" s="790"/>
      <c r="H469" s="790"/>
      <c r="I469" s="790"/>
      <c r="J469" s="790"/>
      <c r="K469" s="790"/>
      <c r="L469" s="790"/>
      <c r="M469" s="790"/>
      <c r="N469" s="790"/>
      <c r="O469" s="790"/>
      <c r="P469" s="790"/>
      <c r="Q469" s="790"/>
      <c r="R469" s="790"/>
      <c r="S469" s="790"/>
      <c r="T469" s="790"/>
      <c r="U469" s="790"/>
      <c r="V469" s="790"/>
      <c r="W469" s="790"/>
      <c r="X469" s="790"/>
      <c r="Y469" s="790"/>
      <c r="Z469" s="790"/>
      <c r="AA469" s="771"/>
      <c r="AB469" s="771"/>
      <c r="AC469" s="771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0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89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4" t="s">
        <v>71</v>
      </c>
      <c r="Q471" s="795"/>
      <c r="R471" s="795"/>
      <c r="S471" s="795"/>
      <c r="T471" s="795"/>
      <c r="U471" s="795"/>
      <c r="V471" s="796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94" t="s">
        <v>71</v>
      </c>
      <c r="Q472" s="795"/>
      <c r="R472" s="795"/>
      <c r="S472" s="795"/>
      <c r="T472" s="795"/>
      <c r="U472" s="795"/>
      <c r="V472" s="796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28" t="s">
        <v>752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0"/>
      <c r="AB474" s="770"/>
      <c r="AC474" s="770"/>
    </row>
    <row r="475" spans="1:68" ht="14.25" customHeight="1" x14ac:dyDescent="0.25">
      <c r="A475" s="797" t="s">
        <v>115</v>
      </c>
      <c r="B475" s="790"/>
      <c r="C475" s="790"/>
      <c r="D475" s="790"/>
      <c r="E475" s="790"/>
      <c r="F475" s="790"/>
      <c r="G475" s="790"/>
      <c r="H475" s="790"/>
      <c r="I475" s="790"/>
      <c r="J475" s="790"/>
      <c r="K475" s="790"/>
      <c r="L475" s="790"/>
      <c r="M475" s="790"/>
      <c r="N475" s="790"/>
      <c r="O475" s="790"/>
      <c r="P475" s="790"/>
      <c r="Q475" s="790"/>
      <c r="R475" s="790"/>
      <c r="S475" s="790"/>
      <c r="T475" s="790"/>
      <c r="U475" s="790"/>
      <c r="V475" s="790"/>
      <c r="W475" s="790"/>
      <c r="X475" s="790"/>
      <c r="Y475" s="790"/>
      <c r="Z475" s="790"/>
      <c r="AA475" s="771"/>
      <c r="AB475" s="771"/>
      <c r="AC475" s="771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89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4" t="s">
        <v>71</v>
      </c>
      <c r="Q477" s="795"/>
      <c r="R477" s="795"/>
      <c r="S477" s="795"/>
      <c r="T477" s="795"/>
      <c r="U477" s="795"/>
      <c r="V477" s="796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94" t="s">
        <v>71</v>
      </c>
      <c r="Q478" s="795"/>
      <c r="R478" s="795"/>
      <c r="S478" s="795"/>
      <c r="T478" s="795"/>
      <c r="U478" s="795"/>
      <c r="V478" s="796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customHeight="1" x14ac:dyDescent="0.25">
      <c r="A479" s="797" t="s">
        <v>64</v>
      </c>
      <c r="B479" s="790"/>
      <c r="C479" s="790"/>
      <c r="D479" s="790"/>
      <c r="E479" s="790"/>
      <c r="F479" s="790"/>
      <c r="G479" s="790"/>
      <c r="H479" s="790"/>
      <c r="I479" s="790"/>
      <c r="J479" s="790"/>
      <c r="K479" s="790"/>
      <c r="L479" s="790"/>
      <c r="M479" s="790"/>
      <c r="N479" s="790"/>
      <c r="O479" s="790"/>
      <c r="P479" s="790"/>
      <c r="Q479" s="790"/>
      <c r="R479" s="790"/>
      <c r="S479" s="790"/>
      <c r="T479" s="790"/>
      <c r="U479" s="790"/>
      <c r="V479" s="790"/>
      <c r="W479" s="790"/>
      <c r="X479" s="790"/>
      <c r="Y479" s="790"/>
      <c r="Z479" s="790"/>
      <c r="AA479" s="771"/>
      <c r="AB479" s="771"/>
      <c r="AC479" s="771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27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9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7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9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4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1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3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19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9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94" t="s">
        <v>71</v>
      </c>
      <c r="Q505" s="795"/>
      <c r="R505" s="795"/>
      <c r="S505" s="795"/>
      <c r="T505" s="795"/>
      <c r="U505" s="795"/>
      <c r="V505" s="796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4" t="s">
        <v>71</v>
      </c>
      <c r="Q506" s="795"/>
      <c r="R506" s="795"/>
      <c r="S506" s="795"/>
      <c r="T506" s="795"/>
      <c r="U506" s="795"/>
      <c r="V506" s="796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customHeight="1" x14ac:dyDescent="0.25">
      <c r="A507" s="797" t="s">
        <v>73</v>
      </c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0"/>
      <c r="P507" s="790"/>
      <c r="Q507" s="790"/>
      <c r="R507" s="790"/>
      <c r="S507" s="790"/>
      <c r="T507" s="790"/>
      <c r="U507" s="790"/>
      <c r="V507" s="790"/>
      <c r="W507" s="790"/>
      <c r="X507" s="790"/>
      <c r="Y507" s="790"/>
      <c r="Z507" s="790"/>
      <c r="AA507" s="771"/>
      <c r="AB507" s="771"/>
      <c r="AC507" s="771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89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94" t="s">
        <v>71</v>
      </c>
      <c r="Q510" s="795"/>
      <c r="R510" s="795"/>
      <c r="S510" s="795"/>
      <c r="T510" s="795"/>
      <c r="U510" s="795"/>
      <c r="V510" s="796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4" t="s">
        <v>71</v>
      </c>
      <c r="Q511" s="795"/>
      <c r="R511" s="795"/>
      <c r="S511" s="795"/>
      <c r="T511" s="795"/>
      <c r="U511" s="795"/>
      <c r="V511" s="796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customHeight="1" x14ac:dyDescent="0.25">
      <c r="A512" s="797" t="s">
        <v>104</v>
      </c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0"/>
      <c r="P512" s="790"/>
      <c r="Q512" s="790"/>
      <c r="R512" s="790"/>
      <c r="S512" s="790"/>
      <c r="T512" s="790"/>
      <c r="U512" s="790"/>
      <c r="V512" s="790"/>
      <c r="W512" s="790"/>
      <c r="X512" s="790"/>
      <c r="Y512" s="790"/>
      <c r="Z512" s="790"/>
      <c r="AA512" s="771"/>
      <c r="AB512" s="771"/>
      <c r="AC512" s="771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9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94" t="s">
        <v>71</v>
      </c>
      <c r="Q515" s="795"/>
      <c r="R515" s="795"/>
      <c r="S515" s="795"/>
      <c r="T515" s="795"/>
      <c r="U515" s="795"/>
      <c r="V515" s="796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4" t="s">
        <v>71</v>
      </c>
      <c r="Q516" s="795"/>
      <c r="R516" s="795"/>
      <c r="S516" s="795"/>
      <c r="T516" s="795"/>
      <c r="U516" s="795"/>
      <c r="V516" s="796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customHeight="1" x14ac:dyDescent="0.25">
      <c r="A517" s="828" t="s">
        <v>820</v>
      </c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0"/>
      <c r="P517" s="790"/>
      <c r="Q517" s="790"/>
      <c r="R517" s="790"/>
      <c r="S517" s="790"/>
      <c r="T517" s="790"/>
      <c r="U517" s="790"/>
      <c r="V517" s="790"/>
      <c r="W517" s="790"/>
      <c r="X517" s="790"/>
      <c r="Y517" s="790"/>
      <c r="Z517" s="790"/>
      <c r="AA517" s="770"/>
      <c r="AB517" s="770"/>
      <c r="AC517" s="770"/>
    </row>
    <row r="518" spans="1:68" ht="14.25" customHeight="1" x14ac:dyDescent="0.25">
      <c r="A518" s="797" t="s">
        <v>172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1"/>
      <c r="AB518" s="771"/>
      <c r="AC518" s="771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89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94" t="s">
        <v>71</v>
      </c>
      <c r="Q520" s="795"/>
      <c r="R520" s="795"/>
      <c r="S520" s="795"/>
      <c r="T520" s="795"/>
      <c r="U520" s="795"/>
      <c r="V520" s="796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94" t="s">
        <v>71</v>
      </c>
      <c r="Q521" s="795"/>
      <c r="R521" s="795"/>
      <c r="S521" s="795"/>
      <c r="T521" s="795"/>
      <c r="U521" s="795"/>
      <c r="V521" s="796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customHeight="1" x14ac:dyDescent="0.25">
      <c r="A522" s="797" t="s">
        <v>64</v>
      </c>
      <c r="B522" s="790"/>
      <c r="C522" s="790"/>
      <c r="D522" s="790"/>
      <c r="E522" s="790"/>
      <c r="F522" s="790"/>
      <c r="G522" s="790"/>
      <c r="H522" s="790"/>
      <c r="I522" s="790"/>
      <c r="J522" s="790"/>
      <c r="K522" s="790"/>
      <c r="L522" s="790"/>
      <c r="M522" s="790"/>
      <c r="N522" s="790"/>
      <c r="O522" s="790"/>
      <c r="P522" s="790"/>
      <c r="Q522" s="790"/>
      <c r="R522" s="790"/>
      <c r="S522" s="790"/>
      <c r="T522" s="790"/>
      <c r="U522" s="790"/>
      <c r="V522" s="790"/>
      <c r="W522" s="790"/>
      <c r="X522" s="790"/>
      <c r="Y522" s="790"/>
      <c r="Z522" s="790"/>
      <c r="AA522" s="771"/>
      <c r="AB522" s="771"/>
      <c r="AC522" s="771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0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7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4" t="s">
        <v>71</v>
      </c>
      <c r="Q528" s="795"/>
      <c r="R528" s="795"/>
      <c r="S528" s="795"/>
      <c r="T528" s="795"/>
      <c r="U528" s="795"/>
      <c r="V528" s="796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4" t="s">
        <v>71</v>
      </c>
      <c r="Q529" s="795"/>
      <c r="R529" s="795"/>
      <c r="S529" s="795"/>
      <c r="T529" s="795"/>
      <c r="U529" s="795"/>
      <c r="V529" s="796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customHeight="1" x14ac:dyDescent="0.25">
      <c r="A530" s="797" t="s">
        <v>104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1"/>
      <c r="AB530" s="771"/>
      <c r="AC530" s="771"/>
    </row>
    <row r="531" spans="1:68" ht="27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9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94" t="s">
        <v>71</v>
      </c>
      <c r="Q532" s="795"/>
      <c r="R532" s="795"/>
      <c r="S532" s="795"/>
      <c r="T532" s="795"/>
      <c r="U532" s="795"/>
      <c r="V532" s="796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94" t="s">
        <v>71</v>
      </c>
      <c r="Q533" s="795"/>
      <c r="R533" s="795"/>
      <c r="S533" s="795"/>
      <c r="T533" s="795"/>
      <c r="U533" s="795"/>
      <c r="V533" s="796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customHeight="1" x14ac:dyDescent="0.25">
      <c r="A534" s="797" t="s">
        <v>840</v>
      </c>
      <c r="B534" s="790"/>
      <c r="C534" s="790"/>
      <c r="D534" s="790"/>
      <c r="E534" s="790"/>
      <c r="F534" s="790"/>
      <c r="G534" s="790"/>
      <c r="H534" s="790"/>
      <c r="I534" s="790"/>
      <c r="J534" s="790"/>
      <c r="K534" s="790"/>
      <c r="L534" s="790"/>
      <c r="M534" s="790"/>
      <c r="N534" s="790"/>
      <c r="O534" s="790"/>
      <c r="P534" s="790"/>
      <c r="Q534" s="790"/>
      <c r="R534" s="790"/>
      <c r="S534" s="790"/>
      <c r="T534" s="790"/>
      <c r="U534" s="790"/>
      <c r="V534" s="790"/>
      <c r="W534" s="790"/>
      <c r="X534" s="790"/>
      <c r="Y534" s="790"/>
      <c r="Z534" s="790"/>
      <c r="AA534" s="771"/>
      <c r="AB534" s="771"/>
      <c r="AC534" s="771"/>
    </row>
    <row r="535" spans="1:68" ht="27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04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9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94" t="s">
        <v>71</v>
      </c>
      <c r="Q536" s="795"/>
      <c r="R536" s="795"/>
      <c r="S536" s="795"/>
      <c r="T536" s="795"/>
      <c r="U536" s="795"/>
      <c r="V536" s="796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94" t="s">
        <v>71</v>
      </c>
      <c r="Q537" s="795"/>
      <c r="R537" s="795"/>
      <c r="S537" s="795"/>
      <c r="T537" s="795"/>
      <c r="U537" s="795"/>
      <c r="V537" s="796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customHeight="1" x14ac:dyDescent="0.25">
      <c r="A538" s="828" t="s">
        <v>844</v>
      </c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0"/>
      <c r="P538" s="790"/>
      <c r="Q538" s="790"/>
      <c r="R538" s="790"/>
      <c r="S538" s="790"/>
      <c r="T538" s="790"/>
      <c r="U538" s="790"/>
      <c r="V538" s="790"/>
      <c r="W538" s="790"/>
      <c r="X538" s="790"/>
      <c r="Y538" s="790"/>
      <c r="Z538" s="790"/>
      <c r="AA538" s="770"/>
      <c r="AB538" s="770"/>
      <c r="AC538" s="770"/>
    </row>
    <row r="539" spans="1:68" ht="14.25" customHeight="1" x14ac:dyDescent="0.25">
      <c r="A539" s="797" t="s">
        <v>64</v>
      </c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0"/>
      <c r="P539" s="790"/>
      <c r="Q539" s="790"/>
      <c r="R539" s="790"/>
      <c r="S539" s="790"/>
      <c r="T539" s="790"/>
      <c r="U539" s="790"/>
      <c r="V539" s="790"/>
      <c r="W539" s="790"/>
      <c r="X539" s="790"/>
      <c r="Y539" s="790"/>
      <c r="Z539" s="790"/>
      <c r="AA539" s="771"/>
      <c r="AB539" s="771"/>
      <c r="AC539" s="771"/>
    </row>
    <row r="540" spans="1:68" ht="27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9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4" t="s">
        <v>71</v>
      </c>
      <c r="Q544" s="795"/>
      <c r="R544" s="795"/>
      <c r="S544" s="795"/>
      <c r="T544" s="795"/>
      <c r="U544" s="795"/>
      <c r="V544" s="796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94" t="s">
        <v>71</v>
      </c>
      <c r="Q545" s="795"/>
      <c r="R545" s="795"/>
      <c r="S545" s="795"/>
      <c r="T545" s="795"/>
      <c r="U545" s="795"/>
      <c r="V545" s="796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customHeight="1" x14ac:dyDescent="0.25">
      <c r="A546" s="828" t="s">
        <v>856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0"/>
      <c r="AB546" s="770"/>
      <c r="AC546" s="770"/>
    </row>
    <row r="547" spans="1:68" ht="14.25" customHeight="1" x14ac:dyDescent="0.25">
      <c r="A547" s="797" t="s">
        <v>64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1"/>
      <c r="AB547" s="771"/>
      <c r="AC547" s="771"/>
    </row>
    <row r="548" spans="1:68" ht="27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9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94" t="s">
        <v>71</v>
      </c>
      <c r="Q549" s="795"/>
      <c r="R549" s="795"/>
      <c r="S549" s="795"/>
      <c r="T549" s="795"/>
      <c r="U549" s="795"/>
      <c r="V549" s="796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94" t="s">
        <v>71</v>
      </c>
      <c r="Q550" s="795"/>
      <c r="R550" s="795"/>
      <c r="S550" s="795"/>
      <c r="T550" s="795"/>
      <c r="U550" s="795"/>
      <c r="V550" s="796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customHeight="1" x14ac:dyDescent="0.2">
      <c r="A551" s="873" t="s">
        <v>860</v>
      </c>
      <c r="B551" s="874"/>
      <c r="C551" s="874"/>
      <c r="D551" s="874"/>
      <c r="E551" s="874"/>
      <c r="F551" s="874"/>
      <c r="G551" s="874"/>
      <c r="H551" s="874"/>
      <c r="I551" s="874"/>
      <c r="J551" s="874"/>
      <c r="K551" s="874"/>
      <c r="L551" s="874"/>
      <c r="M551" s="874"/>
      <c r="N551" s="874"/>
      <c r="O551" s="874"/>
      <c r="P551" s="874"/>
      <c r="Q551" s="874"/>
      <c r="R551" s="874"/>
      <c r="S551" s="874"/>
      <c r="T551" s="874"/>
      <c r="U551" s="874"/>
      <c r="V551" s="874"/>
      <c r="W551" s="874"/>
      <c r="X551" s="874"/>
      <c r="Y551" s="874"/>
      <c r="Z551" s="874"/>
      <c r="AA551" s="48"/>
      <c r="AB551" s="48"/>
      <c r="AC551" s="48"/>
    </row>
    <row r="552" spans="1:68" ht="16.5" customHeight="1" x14ac:dyDescent="0.25">
      <c r="A552" s="828" t="s">
        <v>860</v>
      </c>
      <c r="B552" s="790"/>
      <c r="C552" s="790"/>
      <c r="D552" s="790"/>
      <c r="E552" s="790"/>
      <c r="F552" s="790"/>
      <c r="G552" s="790"/>
      <c r="H552" s="790"/>
      <c r="I552" s="790"/>
      <c r="J552" s="790"/>
      <c r="K552" s="790"/>
      <c r="L552" s="790"/>
      <c r="M552" s="790"/>
      <c r="N552" s="790"/>
      <c r="O552" s="790"/>
      <c r="P552" s="790"/>
      <c r="Q552" s="790"/>
      <c r="R552" s="790"/>
      <c r="S552" s="790"/>
      <c r="T552" s="790"/>
      <c r="U552" s="790"/>
      <c r="V552" s="790"/>
      <c r="W552" s="790"/>
      <c r="X552" s="790"/>
      <c r="Y552" s="790"/>
      <c r="Z552" s="790"/>
      <c r="AA552" s="770"/>
      <c r="AB552" s="770"/>
      <c r="AC552" s="770"/>
    </row>
    <row r="553" spans="1:68" ht="14.25" customHeight="1" x14ac:dyDescent="0.25">
      <c r="A553" s="797" t="s">
        <v>115</v>
      </c>
      <c r="B553" s="790"/>
      <c r="C553" s="790"/>
      <c r="D553" s="790"/>
      <c r="E553" s="790"/>
      <c r="F553" s="790"/>
      <c r="G553" s="790"/>
      <c r="H553" s="790"/>
      <c r="I553" s="790"/>
      <c r="J553" s="790"/>
      <c r="K553" s="790"/>
      <c r="L553" s="790"/>
      <c r="M553" s="790"/>
      <c r="N553" s="790"/>
      <c r="O553" s="790"/>
      <c r="P553" s="790"/>
      <c r="Q553" s="790"/>
      <c r="R553" s="790"/>
      <c r="S553" s="790"/>
      <c r="T553" s="790"/>
      <c r="U553" s="790"/>
      <c r="V553" s="790"/>
      <c r="W553" s="790"/>
      <c r="X553" s="790"/>
      <c r="Y553" s="790"/>
      <c r="Z553" s="790"/>
      <c r="AA553" s="771"/>
      <c r="AB553" s="771"/>
      <c r="AC553" s="771"/>
    </row>
    <row r="554" spans="1:68" ht="27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5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0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0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x14ac:dyDescent="0.2">
      <c r="A566" s="789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94" t="s">
        <v>71</v>
      </c>
      <c r="Q566" s="795"/>
      <c r="R566" s="795"/>
      <c r="S566" s="795"/>
      <c r="T566" s="795"/>
      <c r="U566" s="795"/>
      <c r="V566" s="796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94" t="s">
        <v>71</v>
      </c>
      <c r="Q567" s="795"/>
      <c r="R567" s="795"/>
      <c r="S567" s="795"/>
      <c r="T567" s="795"/>
      <c r="U567" s="795"/>
      <c r="V567" s="796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customHeight="1" x14ac:dyDescent="0.25">
      <c r="A568" s="797" t="s">
        <v>172</v>
      </c>
      <c r="B568" s="790"/>
      <c r="C568" s="790"/>
      <c r="D568" s="790"/>
      <c r="E568" s="790"/>
      <c r="F568" s="790"/>
      <c r="G568" s="790"/>
      <c r="H568" s="790"/>
      <c r="I568" s="790"/>
      <c r="J568" s="790"/>
      <c r="K568" s="790"/>
      <c r="L568" s="790"/>
      <c r="M568" s="790"/>
      <c r="N568" s="790"/>
      <c r="O568" s="790"/>
      <c r="P568" s="790"/>
      <c r="Q568" s="790"/>
      <c r="R568" s="790"/>
      <c r="S568" s="790"/>
      <c r="T568" s="790"/>
      <c r="U568" s="790"/>
      <c r="V568" s="790"/>
      <c r="W568" s="790"/>
      <c r="X568" s="790"/>
      <c r="Y568" s="790"/>
      <c r="Z568" s="790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0</v>
      </c>
      <c r="Y569" s="776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4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9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94" t="s">
        <v>71</v>
      </c>
      <c r="Q572" s="795"/>
      <c r="R572" s="795"/>
      <c r="S572" s="795"/>
      <c r="T572" s="795"/>
      <c r="U572" s="795"/>
      <c r="V572" s="796"/>
      <c r="W572" s="37" t="s">
        <v>72</v>
      </c>
      <c r="X572" s="777">
        <f>IFERROR(X569/H569,"0")+IFERROR(X570/H570,"0")+IFERROR(X571/H571,"0")</f>
        <v>0</v>
      </c>
      <c r="Y572" s="777">
        <f>IFERROR(Y569/H569,"0")+IFERROR(Y570/H570,"0")+IFERROR(Y571/H571,"0")</f>
        <v>0</v>
      </c>
      <c r="Z572" s="777">
        <f>IFERROR(IF(Z569="",0,Z569),"0")+IFERROR(IF(Z570="",0,Z570),"0")+IFERROR(IF(Z571="",0,Z571),"0")</f>
        <v>0</v>
      </c>
      <c r="AA572" s="778"/>
      <c r="AB572" s="778"/>
      <c r="AC572" s="778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94" t="s">
        <v>71</v>
      </c>
      <c r="Q573" s="795"/>
      <c r="R573" s="795"/>
      <c r="S573" s="795"/>
      <c r="T573" s="795"/>
      <c r="U573" s="795"/>
      <c r="V573" s="796"/>
      <c r="W573" s="37" t="s">
        <v>69</v>
      </c>
      <c r="X573" s="777">
        <f>IFERROR(SUM(X569:X571),"0")</f>
        <v>0</v>
      </c>
      <c r="Y573" s="777">
        <f>IFERROR(SUM(Y569:Y571),"0")</f>
        <v>0</v>
      </c>
      <c r="Z573" s="37"/>
      <c r="AA573" s="778"/>
      <c r="AB573" s="778"/>
      <c r="AC573" s="778"/>
    </row>
    <row r="574" spans="1:68" ht="14.25" customHeight="1" x14ac:dyDescent="0.25">
      <c r="A574" s="797" t="s">
        <v>64</v>
      </c>
      <c r="B574" s="790"/>
      <c r="C574" s="790"/>
      <c r="D574" s="790"/>
      <c r="E574" s="790"/>
      <c r="F574" s="790"/>
      <c r="G574" s="790"/>
      <c r="H574" s="790"/>
      <c r="I574" s="790"/>
      <c r="J574" s="790"/>
      <c r="K574" s="790"/>
      <c r="L574" s="790"/>
      <c r="M574" s="790"/>
      <c r="N574" s="790"/>
      <c r="O574" s="790"/>
      <c r="P574" s="790"/>
      <c r="Q574" s="790"/>
      <c r="R574" s="790"/>
      <c r="S574" s="790"/>
      <c r="T574" s="790"/>
      <c r="U574" s="790"/>
      <c r="V574" s="790"/>
      <c r="W574" s="790"/>
      <c r="X574" s="790"/>
      <c r="Y574" s="790"/>
      <c r="Z574" s="790"/>
      <c r="AA574" s="771"/>
      <c r="AB574" s="771"/>
      <c r="AC574" s="771"/>
    </row>
    <row r="575" spans="1:68" ht="27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7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x14ac:dyDescent="0.2">
      <c r="A584" s="789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94" t="s">
        <v>71</v>
      </c>
      <c r="Q584" s="795"/>
      <c r="R584" s="795"/>
      <c r="S584" s="795"/>
      <c r="T584" s="795"/>
      <c r="U584" s="795"/>
      <c r="V584" s="796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94" t="s">
        <v>71</v>
      </c>
      <c r="Q585" s="795"/>
      <c r="R585" s="795"/>
      <c r="S585" s="795"/>
      <c r="T585" s="795"/>
      <c r="U585" s="795"/>
      <c r="V585" s="796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customHeight="1" x14ac:dyDescent="0.25">
      <c r="A586" s="797" t="s">
        <v>73</v>
      </c>
      <c r="B586" s="790"/>
      <c r="C586" s="790"/>
      <c r="D586" s="790"/>
      <c r="E586" s="790"/>
      <c r="F586" s="790"/>
      <c r="G586" s="790"/>
      <c r="H586" s="790"/>
      <c r="I586" s="790"/>
      <c r="J586" s="790"/>
      <c r="K586" s="790"/>
      <c r="L586" s="790"/>
      <c r="M586" s="790"/>
      <c r="N586" s="790"/>
      <c r="O586" s="790"/>
      <c r="P586" s="790"/>
      <c r="Q586" s="790"/>
      <c r="R586" s="790"/>
      <c r="S586" s="790"/>
      <c r="T586" s="790"/>
      <c r="U586" s="790"/>
      <c r="V586" s="790"/>
      <c r="W586" s="790"/>
      <c r="X586" s="790"/>
      <c r="Y586" s="790"/>
      <c r="Z586" s="790"/>
      <c r="AA586" s="771"/>
      <c r="AB586" s="771"/>
      <c r="AC586" s="771"/>
    </row>
    <row r="587" spans="1:68" ht="27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4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89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94" t="s">
        <v>71</v>
      </c>
      <c r="Q590" s="795"/>
      <c r="R590" s="795"/>
      <c r="S590" s="795"/>
      <c r="T590" s="795"/>
      <c r="U590" s="795"/>
      <c r="V590" s="796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94" t="s">
        <v>71</v>
      </c>
      <c r="Q591" s="795"/>
      <c r="R591" s="795"/>
      <c r="S591" s="795"/>
      <c r="T591" s="795"/>
      <c r="U591" s="795"/>
      <c r="V591" s="796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customHeight="1" x14ac:dyDescent="0.25">
      <c r="A592" s="797" t="s">
        <v>213</v>
      </c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0"/>
      <c r="P592" s="790"/>
      <c r="Q592" s="790"/>
      <c r="R592" s="790"/>
      <c r="S592" s="790"/>
      <c r="T592" s="790"/>
      <c r="U592" s="790"/>
      <c r="V592" s="790"/>
      <c r="W592" s="790"/>
      <c r="X592" s="790"/>
      <c r="Y592" s="790"/>
      <c r="Z592" s="790"/>
      <c r="AA592" s="771"/>
      <c r="AB592" s="771"/>
      <c r="AC592" s="771"/>
    </row>
    <row r="593" spans="1:68" ht="27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793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89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94" t="s">
        <v>71</v>
      </c>
      <c r="Q595" s="795"/>
      <c r="R595" s="795"/>
      <c r="S595" s="795"/>
      <c r="T595" s="795"/>
      <c r="U595" s="795"/>
      <c r="V595" s="796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94" t="s">
        <v>71</v>
      </c>
      <c r="Q596" s="795"/>
      <c r="R596" s="795"/>
      <c r="S596" s="795"/>
      <c r="T596" s="795"/>
      <c r="U596" s="795"/>
      <c r="V596" s="796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customHeight="1" x14ac:dyDescent="0.2">
      <c r="A597" s="873" t="s">
        <v>932</v>
      </c>
      <c r="B597" s="874"/>
      <c r="C597" s="874"/>
      <c r="D597" s="874"/>
      <c r="E597" s="874"/>
      <c r="F597" s="874"/>
      <c r="G597" s="874"/>
      <c r="H597" s="874"/>
      <c r="I597" s="874"/>
      <c r="J597" s="874"/>
      <c r="K597" s="874"/>
      <c r="L597" s="874"/>
      <c r="M597" s="874"/>
      <c r="N597" s="874"/>
      <c r="O597" s="874"/>
      <c r="P597" s="874"/>
      <c r="Q597" s="874"/>
      <c r="R597" s="874"/>
      <c r="S597" s="874"/>
      <c r="T597" s="874"/>
      <c r="U597" s="874"/>
      <c r="V597" s="874"/>
      <c r="W597" s="874"/>
      <c r="X597" s="874"/>
      <c r="Y597" s="874"/>
      <c r="Z597" s="874"/>
      <c r="AA597" s="48"/>
      <c r="AB597" s="48"/>
      <c r="AC597" s="48"/>
    </row>
    <row r="598" spans="1:68" ht="16.5" customHeight="1" x14ac:dyDescent="0.25">
      <c r="A598" s="828" t="s">
        <v>932</v>
      </c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0"/>
      <c r="P598" s="790"/>
      <c r="Q598" s="790"/>
      <c r="R598" s="790"/>
      <c r="S598" s="790"/>
      <c r="T598" s="790"/>
      <c r="U598" s="790"/>
      <c r="V598" s="790"/>
      <c r="W598" s="790"/>
      <c r="X598" s="790"/>
      <c r="Y598" s="790"/>
      <c r="Z598" s="790"/>
      <c r="AA598" s="770"/>
      <c r="AB598" s="770"/>
      <c r="AC598" s="770"/>
    </row>
    <row r="599" spans="1:68" ht="14.25" customHeight="1" x14ac:dyDescent="0.25">
      <c r="A599" s="797" t="s">
        <v>115</v>
      </c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0"/>
      <c r="P599" s="790"/>
      <c r="Q599" s="790"/>
      <c r="R599" s="790"/>
      <c r="S599" s="790"/>
      <c r="T599" s="790"/>
      <c r="U599" s="790"/>
      <c r="V599" s="790"/>
      <c r="W599" s="790"/>
      <c r="X599" s="790"/>
      <c r="Y599" s="790"/>
      <c r="Z599" s="790"/>
      <c r="AA599" s="771"/>
      <c r="AB599" s="771"/>
      <c r="AC599" s="771"/>
    </row>
    <row r="600" spans="1:68" ht="27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792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61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1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5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2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5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63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x14ac:dyDescent="0.2">
      <c r="A607" s="789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94" t="s">
        <v>71</v>
      </c>
      <c r="Q607" s="795"/>
      <c r="R607" s="795"/>
      <c r="S607" s="795"/>
      <c r="T607" s="795"/>
      <c r="U607" s="795"/>
      <c r="V607" s="796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94" t="s">
        <v>71</v>
      </c>
      <c r="Q608" s="795"/>
      <c r="R608" s="795"/>
      <c r="S608" s="795"/>
      <c r="T608" s="795"/>
      <c r="U608" s="795"/>
      <c r="V608" s="796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customHeight="1" x14ac:dyDescent="0.25">
      <c r="A609" s="797" t="s">
        <v>172</v>
      </c>
      <c r="B609" s="790"/>
      <c r="C609" s="790"/>
      <c r="D609" s="790"/>
      <c r="E609" s="790"/>
      <c r="F609" s="790"/>
      <c r="G609" s="790"/>
      <c r="H609" s="790"/>
      <c r="I609" s="790"/>
      <c r="J609" s="790"/>
      <c r="K609" s="790"/>
      <c r="L609" s="790"/>
      <c r="M609" s="790"/>
      <c r="N609" s="790"/>
      <c r="O609" s="790"/>
      <c r="P609" s="790"/>
      <c r="Q609" s="790"/>
      <c r="R609" s="790"/>
      <c r="S609" s="790"/>
      <c r="T609" s="790"/>
      <c r="U609" s="790"/>
      <c r="V609" s="790"/>
      <c r="W609" s="790"/>
      <c r="X609" s="790"/>
      <c r="Y609" s="790"/>
      <c r="Z609" s="790"/>
      <c r="AA609" s="771"/>
      <c r="AB609" s="771"/>
      <c r="AC609" s="771"/>
    </row>
    <row r="610" spans="1:68" ht="16.5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14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14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78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89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94" t="s">
        <v>71</v>
      </c>
      <c r="Q614" s="795"/>
      <c r="R614" s="795"/>
      <c r="S614" s="795"/>
      <c r="T614" s="795"/>
      <c r="U614" s="795"/>
      <c r="V614" s="796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94" t="s">
        <v>71</v>
      </c>
      <c r="Q615" s="795"/>
      <c r="R615" s="795"/>
      <c r="S615" s="795"/>
      <c r="T615" s="795"/>
      <c r="U615" s="795"/>
      <c r="V615" s="796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customHeight="1" x14ac:dyDescent="0.25">
      <c r="A616" s="797" t="s">
        <v>64</v>
      </c>
      <c r="B616" s="790"/>
      <c r="C616" s="790"/>
      <c r="D616" s="790"/>
      <c r="E616" s="790"/>
      <c r="F616" s="790"/>
      <c r="G616" s="790"/>
      <c r="H616" s="790"/>
      <c r="I616" s="790"/>
      <c r="J616" s="790"/>
      <c r="K616" s="790"/>
      <c r="L616" s="790"/>
      <c r="M616" s="790"/>
      <c r="N616" s="790"/>
      <c r="O616" s="790"/>
      <c r="P616" s="790"/>
      <c r="Q616" s="790"/>
      <c r="R616" s="790"/>
      <c r="S616" s="790"/>
      <c r="T616" s="790"/>
      <c r="U616" s="790"/>
      <c r="V616" s="790"/>
      <c r="W616" s="790"/>
      <c r="X616" s="790"/>
      <c r="Y616" s="790"/>
      <c r="Z616" s="790"/>
      <c r="AA616" s="771"/>
      <c r="AB616" s="771"/>
      <c r="AC616" s="771"/>
    </row>
    <row r="617" spans="1:68" ht="27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04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4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18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79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1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6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3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x14ac:dyDescent="0.2">
      <c r="A624" s="789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94" t="s">
        <v>71</v>
      </c>
      <c r="Q624" s="795"/>
      <c r="R624" s="795"/>
      <c r="S624" s="795"/>
      <c r="T624" s="795"/>
      <c r="U624" s="795"/>
      <c r="V624" s="796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94" t="s">
        <v>71</v>
      </c>
      <c r="Q625" s="795"/>
      <c r="R625" s="795"/>
      <c r="S625" s="795"/>
      <c r="T625" s="795"/>
      <c r="U625" s="795"/>
      <c r="V625" s="796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customHeight="1" x14ac:dyDescent="0.25">
      <c r="A626" s="797" t="s">
        <v>73</v>
      </c>
      <c r="B626" s="790"/>
      <c r="C626" s="790"/>
      <c r="D626" s="790"/>
      <c r="E626" s="790"/>
      <c r="F626" s="790"/>
      <c r="G626" s="790"/>
      <c r="H626" s="790"/>
      <c r="I626" s="790"/>
      <c r="J626" s="790"/>
      <c r="K626" s="790"/>
      <c r="L626" s="790"/>
      <c r="M626" s="790"/>
      <c r="N626" s="790"/>
      <c r="O626" s="790"/>
      <c r="P626" s="790"/>
      <c r="Q626" s="790"/>
      <c r="R626" s="790"/>
      <c r="S626" s="790"/>
      <c r="T626" s="790"/>
      <c r="U626" s="790"/>
      <c r="V626" s="790"/>
      <c r="W626" s="790"/>
      <c r="X626" s="790"/>
      <c r="Y626" s="790"/>
      <c r="Z626" s="790"/>
      <c r="AA626" s="771"/>
      <c r="AB626" s="771"/>
      <c r="AC626" s="771"/>
    </row>
    <row r="627" spans="1:68" ht="27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97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3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33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40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4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046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3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4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x14ac:dyDescent="0.2">
      <c r="A635" s="789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94" t="s">
        <v>71</v>
      </c>
      <c r="Q635" s="795"/>
      <c r="R635" s="795"/>
      <c r="S635" s="795"/>
      <c r="T635" s="795"/>
      <c r="U635" s="795"/>
      <c r="V635" s="796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94" t="s">
        <v>71</v>
      </c>
      <c r="Q636" s="795"/>
      <c r="R636" s="795"/>
      <c r="S636" s="795"/>
      <c r="T636" s="795"/>
      <c r="U636" s="795"/>
      <c r="V636" s="796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customHeight="1" x14ac:dyDescent="0.25">
      <c r="A637" s="797" t="s">
        <v>213</v>
      </c>
      <c r="B637" s="790"/>
      <c r="C637" s="790"/>
      <c r="D637" s="790"/>
      <c r="E637" s="790"/>
      <c r="F637" s="790"/>
      <c r="G637" s="790"/>
      <c r="H637" s="790"/>
      <c r="I637" s="790"/>
      <c r="J637" s="790"/>
      <c r="K637" s="790"/>
      <c r="L637" s="790"/>
      <c r="M637" s="790"/>
      <c r="N637" s="790"/>
      <c r="O637" s="790"/>
      <c r="P637" s="790"/>
      <c r="Q637" s="790"/>
      <c r="R637" s="790"/>
      <c r="S637" s="790"/>
      <c r="T637" s="790"/>
      <c r="U637" s="790"/>
      <c r="V637" s="790"/>
      <c r="W637" s="790"/>
      <c r="X637" s="790"/>
      <c r="Y637" s="790"/>
      <c r="Z637" s="790"/>
      <c r="AA637" s="771"/>
      <c r="AB637" s="771"/>
      <c r="AC637" s="771"/>
    </row>
    <row r="638" spans="1:68" ht="27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31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6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2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2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9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94" t="s">
        <v>71</v>
      </c>
      <c r="Q642" s="795"/>
      <c r="R642" s="795"/>
      <c r="S642" s="795"/>
      <c r="T642" s="795"/>
      <c r="U642" s="795"/>
      <c r="V642" s="796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94" t="s">
        <v>71</v>
      </c>
      <c r="Q643" s="795"/>
      <c r="R643" s="795"/>
      <c r="S643" s="795"/>
      <c r="T643" s="795"/>
      <c r="U643" s="795"/>
      <c r="V643" s="796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customHeight="1" x14ac:dyDescent="0.25">
      <c r="A644" s="828" t="s">
        <v>1032</v>
      </c>
      <c r="B644" s="790"/>
      <c r="C644" s="790"/>
      <c r="D644" s="790"/>
      <c r="E644" s="790"/>
      <c r="F644" s="790"/>
      <c r="G644" s="790"/>
      <c r="H644" s="790"/>
      <c r="I644" s="790"/>
      <c r="J644" s="790"/>
      <c r="K644" s="790"/>
      <c r="L644" s="790"/>
      <c r="M644" s="790"/>
      <c r="N644" s="790"/>
      <c r="O644" s="790"/>
      <c r="P644" s="790"/>
      <c r="Q644" s="790"/>
      <c r="R644" s="790"/>
      <c r="S644" s="790"/>
      <c r="T644" s="790"/>
      <c r="U644" s="790"/>
      <c r="V644" s="790"/>
      <c r="W644" s="790"/>
      <c r="X644" s="790"/>
      <c r="Y644" s="790"/>
      <c r="Z644" s="790"/>
      <c r="AA644" s="770"/>
      <c r="AB644" s="770"/>
      <c r="AC644" s="770"/>
    </row>
    <row r="645" spans="1:68" ht="14.25" customHeight="1" x14ac:dyDescent="0.25">
      <c r="A645" s="797" t="s">
        <v>115</v>
      </c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0"/>
      <c r="P645" s="790"/>
      <c r="Q645" s="790"/>
      <c r="R645" s="790"/>
      <c r="S645" s="790"/>
      <c r="T645" s="790"/>
      <c r="U645" s="790"/>
      <c r="V645" s="790"/>
      <c r="W645" s="790"/>
      <c r="X645" s="790"/>
      <c r="Y645" s="790"/>
      <c r="Z645" s="790"/>
      <c r="AA645" s="771"/>
      <c r="AB645" s="771"/>
      <c r="AC645" s="771"/>
    </row>
    <row r="646" spans="1:68" ht="27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11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x14ac:dyDescent="0.2">
      <c r="A648" s="789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94" t="s">
        <v>71</v>
      </c>
      <c r="Q648" s="795"/>
      <c r="R648" s="795"/>
      <c r="S648" s="795"/>
      <c r="T648" s="795"/>
      <c r="U648" s="795"/>
      <c r="V648" s="796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94" t="s">
        <v>71</v>
      </c>
      <c r="Q649" s="795"/>
      <c r="R649" s="795"/>
      <c r="S649" s="795"/>
      <c r="T649" s="795"/>
      <c r="U649" s="795"/>
      <c r="V649" s="796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customHeight="1" x14ac:dyDescent="0.25">
      <c r="A650" s="797" t="s">
        <v>172</v>
      </c>
      <c r="B650" s="790"/>
      <c r="C650" s="790"/>
      <c r="D650" s="790"/>
      <c r="E650" s="790"/>
      <c r="F650" s="790"/>
      <c r="G650" s="790"/>
      <c r="H650" s="790"/>
      <c r="I650" s="790"/>
      <c r="J650" s="790"/>
      <c r="K650" s="790"/>
      <c r="L650" s="790"/>
      <c r="M650" s="790"/>
      <c r="N650" s="790"/>
      <c r="O650" s="790"/>
      <c r="P650" s="790"/>
      <c r="Q650" s="790"/>
      <c r="R650" s="790"/>
      <c r="S650" s="790"/>
      <c r="T650" s="790"/>
      <c r="U650" s="790"/>
      <c r="V650" s="790"/>
      <c r="W650" s="790"/>
      <c r="X650" s="790"/>
      <c r="Y650" s="790"/>
      <c r="Z650" s="790"/>
      <c r="AA650" s="771"/>
      <c r="AB650" s="771"/>
      <c r="AC650" s="771"/>
    </row>
    <row r="651" spans="1:68" ht="27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01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89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4" t="s">
        <v>71</v>
      </c>
      <c r="Q652" s="795"/>
      <c r="R652" s="795"/>
      <c r="S652" s="795"/>
      <c r="T652" s="795"/>
      <c r="U652" s="795"/>
      <c r="V652" s="796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94" t="s">
        <v>71</v>
      </c>
      <c r="Q653" s="795"/>
      <c r="R653" s="795"/>
      <c r="S653" s="795"/>
      <c r="T653" s="795"/>
      <c r="U653" s="795"/>
      <c r="V653" s="796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customHeight="1" x14ac:dyDescent="0.25">
      <c r="A654" s="797" t="s">
        <v>64</v>
      </c>
      <c r="B654" s="790"/>
      <c r="C654" s="790"/>
      <c r="D654" s="790"/>
      <c r="E654" s="790"/>
      <c r="F654" s="790"/>
      <c r="G654" s="790"/>
      <c r="H654" s="790"/>
      <c r="I654" s="790"/>
      <c r="J654" s="790"/>
      <c r="K654" s="790"/>
      <c r="L654" s="790"/>
      <c r="M654" s="790"/>
      <c r="N654" s="790"/>
      <c r="O654" s="790"/>
      <c r="P654" s="790"/>
      <c r="Q654" s="790"/>
      <c r="R654" s="790"/>
      <c r="S654" s="790"/>
      <c r="T654" s="790"/>
      <c r="U654" s="790"/>
      <c r="V654" s="790"/>
      <c r="W654" s="790"/>
      <c r="X654" s="790"/>
      <c r="Y654" s="790"/>
      <c r="Z654" s="790"/>
      <c r="AA654" s="771"/>
      <c r="AB654" s="771"/>
      <c r="AC654" s="771"/>
    </row>
    <row r="655" spans="1:68" ht="27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82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89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4" t="s">
        <v>71</v>
      </c>
      <c r="Q656" s="795"/>
      <c r="R656" s="795"/>
      <c r="S656" s="795"/>
      <c r="T656" s="795"/>
      <c r="U656" s="795"/>
      <c r="V656" s="796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94" t="s">
        <v>71</v>
      </c>
      <c r="Q657" s="795"/>
      <c r="R657" s="795"/>
      <c r="S657" s="795"/>
      <c r="T657" s="795"/>
      <c r="U657" s="795"/>
      <c r="V657" s="796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customHeight="1" x14ac:dyDescent="0.25">
      <c r="A658" s="797" t="s">
        <v>73</v>
      </c>
      <c r="B658" s="790"/>
      <c r="C658" s="790"/>
      <c r="D658" s="790"/>
      <c r="E658" s="790"/>
      <c r="F658" s="790"/>
      <c r="G658" s="790"/>
      <c r="H658" s="790"/>
      <c r="I658" s="790"/>
      <c r="J658" s="790"/>
      <c r="K658" s="790"/>
      <c r="L658" s="790"/>
      <c r="M658" s="790"/>
      <c r="N658" s="790"/>
      <c r="O658" s="790"/>
      <c r="P658" s="790"/>
      <c r="Q658" s="790"/>
      <c r="R658" s="790"/>
      <c r="S658" s="790"/>
      <c r="T658" s="790"/>
      <c r="U658" s="790"/>
      <c r="V658" s="790"/>
      <c r="W658" s="790"/>
      <c r="X658" s="790"/>
      <c r="Y658" s="790"/>
      <c r="Z658" s="790"/>
      <c r="AA658" s="771"/>
      <c r="AB658" s="771"/>
      <c r="AC658" s="771"/>
    </row>
    <row r="659" spans="1:68" ht="27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81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89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4" t="s">
        <v>71</v>
      </c>
      <c r="Q660" s="795"/>
      <c r="R660" s="795"/>
      <c r="S660" s="795"/>
      <c r="T660" s="795"/>
      <c r="U660" s="795"/>
      <c r="V660" s="796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94" t="s">
        <v>71</v>
      </c>
      <c r="Q661" s="795"/>
      <c r="R661" s="795"/>
      <c r="S661" s="795"/>
      <c r="T661" s="795"/>
      <c r="U661" s="795"/>
      <c r="V661" s="796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201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976"/>
      <c r="P662" s="823" t="s">
        <v>1053</v>
      </c>
      <c r="Q662" s="824"/>
      <c r="R662" s="824"/>
      <c r="S662" s="824"/>
      <c r="T662" s="824"/>
      <c r="U662" s="824"/>
      <c r="V662" s="825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1200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1200</v>
      </c>
      <c r="Z662" s="37"/>
      <c r="AA662" s="778"/>
      <c r="AB662" s="778"/>
      <c r="AC662" s="778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976"/>
      <c r="P663" s="823" t="s">
        <v>1054</v>
      </c>
      <c r="Q663" s="824"/>
      <c r="R663" s="824"/>
      <c r="S663" s="824"/>
      <c r="T663" s="824"/>
      <c r="U663" s="824"/>
      <c r="V663" s="825"/>
      <c r="W663" s="37" t="s">
        <v>69</v>
      </c>
      <c r="X663" s="777">
        <f>IFERROR(SUM(BM22:BM659),"0")</f>
        <v>1238.4000000000001</v>
      </c>
      <c r="Y663" s="777">
        <f>IFERROR(SUM(BN22:BN659),"0")</f>
        <v>1238.4000000000001</v>
      </c>
      <c r="Z663" s="37"/>
      <c r="AA663" s="778"/>
      <c r="AB663" s="778"/>
      <c r="AC663" s="778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976"/>
      <c r="P664" s="823" t="s">
        <v>1055</v>
      </c>
      <c r="Q664" s="824"/>
      <c r="R664" s="824"/>
      <c r="S664" s="824"/>
      <c r="T664" s="824"/>
      <c r="U664" s="824"/>
      <c r="V664" s="825"/>
      <c r="W664" s="37" t="s">
        <v>1056</v>
      </c>
      <c r="X664" s="38">
        <f>ROUNDUP(SUM(BO22:BO659),0)</f>
        <v>2</v>
      </c>
      <c r="Y664" s="38">
        <f>ROUNDUP(SUM(BP22:BP659),0)</f>
        <v>2</v>
      </c>
      <c r="Z664" s="37"/>
      <c r="AA664" s="778"/>
      <c r="AB664" s="778"/>
      <c r="AC664" s="778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976"/>
      <c r="P665" s="823" t="s">
        <v>1057</v>
      </c>
      <c r="Q665" s="824"/>
      <c r="R665" s="824"/>
      <c r="S665" s="824"/>
      <c r="T665" s="824"/>
      <c r="U665" s="824"/>
      <c r="V665" s="825"/>
      <c r="W665" s="37" t="s">
        <v>69</v>
      </c>
      <c r="X665" s="777">
        <f>GrossWeightTotal+PalletQtyTotal*25</f>
        <v>1288.4000000000001</v>
      </c>
      <c r="Y665" s="777">
        <f>GrossWeightTotalR+PalletQtyTotalR*25</f>
        <v>1288.4000000000001</v>
      </c>
      <c r="Z665" s="37"/>
      <c r="AA665" s="778"/>
      <c r="AB665" s="778"/>
      <c r="AC665" s="778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976"/>
      <c r="P666" s="823" t="s">
        <v>1058</v>
      </c>
      <c r="Q666" s="824"/>
      <c r="R666" s="824"/>
      <c r="S666" s="824"/>
      <c r="T666" s="824"/>
      <c r="U666" s="824"/>
      <c r="V666" s="825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80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80</v>
      </c>
      <c r="Z666" s="37"/>
      <c r="AA666" s="778"/>
      <c r="AB666" s="778"/>
      <c r="AC666" s="778"/>
    </row>
    <row r="667" spans="1:68" ht="14.25" customHeight="1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976"/>
      <c r="P667" s="823" t="s">
        <v>1059</v>
      </c>
      <c r="Q667" s="824"/>
      <c r="R667" s="824"/>
      <c r="S667" s="824"/>
      <c r="T667" s="824"/>
      <c r="U667" s="824"/>
      <c r="V667" s="825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1.7399999999999998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19" t="s">
        <v>113</v>
      </c>
      <c r="D669" s="956"/>
      <c r="E669" s="956"/>
      <c r="F669" s="956"/>
      <c r="G669" s="956"/>
      <c r="H669" s="921"/>
      <c r="I669" s="819" t="s">
        <v>325</v>
      </c>
      <c r="J669" s="956"/>
      <c r="K669" s="956"/>
      <c r="L669" s="956"/>
      <c r="M669" s="956"/>
      <c r="N669" s="956"/>
      <c r="O669" s="956"/>
      <c r="P669" s="956"/>
      <c r="Q669" s="956"/>
      <c r="R669" s="956"/>
      <c r="S669" s="956"/>
      <c r="T669" s="956"/>
      <c r="U669" s="956"/>
      <c r="V669" s="921"/>
      <c r="W669" s="819" t="s">
        <v>662</v>
      </c>
      <c r="X669" s="921"/>
      <c r="Y669" s="819" t="s">
        <v>751</v>
      </c>
      <c r="Z669" s="956"/>
      <c r="AA669" s="956"/>
      <c r="AB669" s="921"/>
      <c r="AC669" s="772" t="s">
        <v>860</v>
      </c>
      <c r="AD669" s="819" t="s">
        <v>932</v>
      </c>
      <c r="AE669" s="921"/>
      <c r="AF669" s="773"/>
    </row>
    <row r="670" spans="1:68" ht="14.25" customHeight="1" thickTop="1" x14ac:dyDescent="0.2">
      <c r="A670" s="1180" t="s">
        <v>1062</v>
      </c>
      <c r="B670" s="819" t="s">
        <v>63</v>
      </c>
      <c r="C670" s="819" t="s">
        <v>114</v>
      </c>
      <c r="D670" s="819" t="s">
        <v>141</v>
      </c>
      <c r="E670" s="819" t="s">
        <v>221</v>
      </c>
      <c r="F670" s="819" t="s">
        <v>245</v>
      </c>
      <c r="G670" s="819" t="s">
        <v>291</v>
      </c>
      <c r="H670" s="819" t="s">
        <v>113</v>
      </c>
      <c r="I670" s="819" t="s">
        <v>326</v>
      </c>
      <c r="J670" s="819" t="s">
        <v>350</v>
      </c>
      <c r="K670" s="819" t="s">
        <v>428</v>
      </c>
      <c r="L670" s="819" t="s">
        <v>449</v>
      </c>
      <c r="M670" s="819" t="s">
        <v>473</v>
      </c>
      <c r="N670" s="773"/>
      <c r="O670" s="819" t="s">
        <v>500</v>
      </c>
      <c r="P670" s="819" t="s">
        <v>503</v>
      </c>
      <c r="Q670" s="819" t="s">
        <v>512</v>
      </c>
      <c r="R670" s="819" t="s">
        <v>528</v>
      </c>
      <c r="S670" s="819" t="s">
        <v>538</v>
      </c>
      <c r="T670" s="819" t="s">
        <v>551</v>
      </c>
      <c r="U670" s="819" t="s">
        <v>562</v>
      </c>
      <c r="V670" s="819" t="s">
        <v>649</v>
      </c>
      <c r="W670" s="819" t="s">
        <v>663</v>
      </c>
      <c r="X670" s="819" t="s">
        <v>707</v>
      </c>
      <c r="Y670" s="819" t="s">
        <v>752</v>
      </c>
      <c r="Z670" s="819" t="s">
        <v>820</v>
      </c>
      <c r="AA670" s="819" t="s">
        <v>844</v>
      </c>
      <c r="AB670" s="819" t="s">
        <v>856</v>
      </c>
      <c r="AC670" s="819" t="s">
        <v>860</v>
      </c>
      <c r="AD670" s="819" t="s">
        <v>932</v>
      </c>
      <c r="AE670" s="819" t="s">
        <v>1032</v>
      </c>
      <c r="AF670" s="773"/>
    </row>
    <row r="671" spans="1:68" ht="13.5" customHeight="1" thickBot="1" x14ac:dyDescent="0.25">
      <c r="A671" s="1181"/>
      <c r="B671" s="820"/>
      <c r="C671" s="820"/>
      <c r="D671" s="820"/>
      <c r="E671" s="820"/>
      <c r="F671" s="820"/>
      <c r="G671" s="820"/>
      <c r="H671" s="820"/>
      <c r="I671" s="820"/>
      <c r="J671" s="820"/>
      <c r="K671" s="820"/>
      <c r="L671" s="820"/>
      <c r="M671" s="820"/>
      <c r="N671" s="773"/>
      <c r="O671" s="820"/>
      <c r="P671" s="820"/>
      <c r="Q671" s="820"/>
      <c r="R671" s="820"/>
      <c r="S671" s="820"/>
      <c r="T671" s="820"/>
      <c r="U671" s="820"/>
      <c r="V671" s="820"/>
      <c r="W671" s="820"/>
      <c r="X671" s="820"/>
      <c r="Y671" s="820"/>
      <c r="Z671" s="820"/>
      <c r="AA671" s="820"/>
      <c r="AB671" s="820"/>
      <c r="AC671" s="820"/>
      <c r="AD671" s="820"/>
      <c r="AE671" s="820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1200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6"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479:Z479"/>
    <mergeCell ref="D17:E1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D133:E13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A90:Z90"/>
    <mergeCell ref="A41:Z41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230:E230"/>
    <mergeCell ref="D466:E466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P495:T495"/>
    <mergeCell ref="A47:Z47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D96:E96"/>
    <mergeCell ref="P515:V51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67:E67"/>
    <mergeCell ref="D30:E30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D160:E160"/>
    <mergeCell ref="P481:T481"/>
    <mergeCell ref="D178:E178"/>
    <mergeCell ref="A156:O157"/>
    <mergeCell ref="D176:E176"/>
    <mergeCell ref="A186:Z186"/>
    <mergeCell ref="P232:T232"/>
    <mergeCell ref="P159:T159"/>
    <mergeCell ref="A595:O596"/>
    <mergeCell ref="D557:E557"/>
    <mergeCell ref="P465:T465"/>
    <mergeCell ref="D386:E386"/>
    <mergeCell ref="D462:E46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2024-12-24T09:43:14Z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