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A6D2E24F-AA65-42BD-9F2C-2BAB30113B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AD675" i="1" s="1"/>
  <c r="X593" i="1"/>
  <c r="X592" i="1"/>
  <c r="BO591" i="1"/>
  <c r="BM591" i="1"/>
  <c r="Y591" i="1"/>
  <c r="BO590" i="1"/>
  <c r="BM590" i="1"/>
  <c r="Y590" i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X544" i="1"/>
  <c r="X543" i="1"/>
  <c r="BO542" i="1"/>
  <c r="BM542" i="1"/>
  <c r="Y542" i="1"/>
  <c r="P542" i="1"/>
  <c r="X539" i="1"/>
  <c r="X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Y538" i="1" s="1"/>
  <c r="P532" i="1"/>
  <c r="X529" i="1"/>
  <c r="Y528" i="1"/>
  <c r="X528" i="1"/>
  <c r="BP527" i="1"/>
  <c r="BO527" i="1"/>
  <c r="BN527" i="1"/>
  <c r="BM527" i="1"/>
  <c r="Z527" i="1"/>
  <c r="Z528" i="1" s="1"/>
  <c r="Y527" i="1"/>
  <c r="Y529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BP520" i="1"/>
  <c r="BO520" i="1"/>
  <c r="BN520" i="1"/>
  <c r="BM520" i="1"/>
  <c r="Z520" i="1"/>
  <c r="Y520" i="1"/>
  <c r="P520" i="1"/>
  <c r="BO519" i="1"/>
  <c r="BM519" i="1"/>
  <c r="Y519" i="1"/>
  <c r="X517" i="1"/>
  <c r="Y516" i="1"/>
  <c r="X516" i="1"/>
  <c r="BP515" i="1"/>
  <c r="BO515" i="1"/>
  <c r="BN515" i="1"/>
  <c r="BM515" i="1"/>
  <c r="Z515" i="1"/>
  <c r="Z516" i="1" s="1"/>
  <c r="Y515" i="1"/>
  <c r="P515" i="1"/>
  <c r="X512" i="1"/>
  <c r="X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Y387" i="1" s="1"/>
  <c r="P384" i="1"/>
  <c r="BP383" i="1"/>
  <c r="BO383" i="1"/>
  <c r="BN383" i="1"/>
  <c r="BM383" i="1"/>
  <c r="Z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5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J67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75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7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75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65" i="1" s="1"/>
  <c r="Y23" i="1"/>
  <c r="X23" i="1"/>
  <c r="X669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5" i="1"/>
  <c r="X666" i="1"/>
  <c r="X667" i="1"/>
  <c r="Y24" i="1"/>
  <c r="Z27" i="1"/>
  <c r="Z34" i="1" s="1"/>
  <c r="BN27" i="1"/>
  <c r="Y666" i="1" s="1"/>
  <c r="BP27" i="1"/>
  <c r="Z32" i="1"/>
  <c r="BN32" i="1"/>
  <c r="C675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5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75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75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6" i="1" s="1"/>
  <c r="BN240" i="1"/>
  <c r="BP240" i="1"/>
  <c r="Z243" i="1"/>
  <c r="BN243" i="1"/>
  <c r="Z245" i="1"/>
  <c r="BN245" i="1"/>
  <c r="Y246" i="1"/>
  <c r="Z250" i="1"/>
  <c r="Z258" i="1" s="1"/>
  <c r="BN250" i="1"/>
  <c r="BP250" i="1"/>
  <c r="Z252" i="1"/>
  <c r="BN252" i="1"/>
  <c r="Z254" i="1"/>
  <c r="BN254" i="1"/>
  <c r="Z256" i="1"/>
  <c r="BN256" i="1"/>
  <c r="Y259" i="1"/>
  <c r="L675" i="1"/>
  <c r="Y271" i="1"/>
  <c r="Z263" i="1"/>
  <c r="Z271" i="1" s="1"/>
  <c r="BN263" i="1"/>
  <c r="Z265" i="1"/>
  <c r="BN265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5" i="1"/>
  <c r="Y290" i="1"/>
  <c r="BP279" i="1"/>
  <c r="BN279" i="1"/>
  <c r="Z279" i="1"/>
  <c r="BP283" i="1"/>
  <c r="BN283" i="1"/>
  <c r="Z283" i="1"/>
  <c r="BP287" i="1"/>
  <c r="BN287" i="1"/>
  <c r="Z287" i="1"/>
  <c r="BP306" i="1"/>
  <c r="BN306" i="1"/>
  <c r="Z306" i="1"/>
  <c r="Z311" i="1" s="1"/>
  <c r="BP310" i="1"/>
  <c r="BN310" i="1"/>
  <c r="Z310" i="1"/>
  <c r="Y312" i="1"/>
  <c r="R675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5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Y371" i="1"/>
  <c r="BP370" i="1"/>
  <c r="BN370" i="1"/>
  <c r="Z370" i="1"/>
  <c r="Y381" i="1"/>
  <c r="BP374" i="1"/>
  <c r="BN374" i="1"/>
  <c r="Z374" i="1"/>
  <c r="BP378" i="1"/>
  <c r="BN378" i="1"/>
  <c r="Z378" i="1"/>
  <c r="Y388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BP410" i="1"/>
  <c r="BN410" i="1"/>
  <c r="Z410" i="1"/>
  <c r="W675" i="1"/>
  <c r="Y428" i="1"/>
  <c r="BP416" i="1"/>
  <c r="BN416" i="1"/>
  <c r="Z416" i="1"/>
  <c r="BP522" i="1"/>
  <c r="BN522" i="1"/>
  <c r="Z522" i="1"/>
  <c r="F9" i="1"/>
  <c r="J9" i="1"/>
  <c r="Y110" i="1"/>
  <c r="Y128" i="1"/>
  <c r="Y191" i="1"/>
  <c r="Y258" i="1"/>
  <c r="Y669" i="1" s="1"/>
  <c r="BP268" i="1"/>
  <c r="Y667" i="1" s="1"/>
  <c r="BN268" i="1"/>
  <c r="Z268" i="1"/>
  <c r="BP281" i="1"/>
  <c r="BN281" i="1"/>
  <c r="Z281" i="1"/>
  <c r="BP285" i="1"/>
  <c r="BN285" i="1"/>
  <c r="Z285" i="1"/>
  <c r="Y289" i="1"/>
  <c r="BP299" i="1"/>
  <c r="BN299" i="1"/>
  <c r="Z299" i="1"/>
  <c r="Z301" i="1" s="1"/>
  <c r="BP308" i="1"/>
  <c r="BN308" i="1"/>
  <c r="Z308" i="1"/>
  <c r="BP347" i="1"/>
  <c r="BN347" i="1"/>
  <c r="Z347" i="1"/>
  <c r="Z348" i="1" s="1"/>
  <c r="Y349" i="1"/>
  <c r="Y352" i="1"/>
  <c r="BP351" i="1"/>
  <c r="BN351" i="1"/>
  <c r="Z351" i="1"/>
  <c r="Z352" i="1" s="1"/>
  <c r="Y353" i="1"/>
  <c r="U675" i="1"/>
  <c r="Y365" i="1"/>
  <c r="BP356" i="1"/>
  <c r="BN356" i="1"/>
  <c r="Z356" i="1"/>
  <c r="BP360" i="1"/>
  <c r="BN360" i="1"/>
  <c r="Z360" i="1"/>
  <c r="Y364" i="1"/>
  <c r="BP368" i="1"/>
  <c r="BN368" i="1"/>
  <c r="Z368" i="1"/>
  <c r="Z371" i="1" s="1"/>
  <c r="BP376" i="1"/>
  <c r="BN376" i="1"/>
  <c r="Z376" i="1"/>
  <c r="Y380" i="1"/>
  <c r="BP384" i="1"/>
  <c r="BN384" i="1"/>
  <c r="Z384" i="1"/>
  <c r="Z387" i="1" s="1"/>
  <c r="BP391" i="1"/>
  <c r="BN391" i="1"/>
  <c r="Z391" i="1"/>
  <c r="BP399" i="1"/>
  <c r="BN399" i="1"/>
  <c r="Z399" i="1"/>
  <c r="Y401" i="1"/>
  <c r="V675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75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467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8" i="1"/>
  <c r="BN498" i="1"/>
  <c r="Z498" i="1"/>
  <c r="Y501" i="1"/>
  <c r="BP505" i="1"/>
  <c r="BN505" i="1"/>
  <c r="Z505" i="1"/>
  <c r="Z506" i="1" s="1"/>
  <c r="Y507" i="1"/>
  <c r="Y512" i="1"/>
  <c r="BP509" i="1"/>
  <c r="BN509" i="1"/>
  <c r="Z509" i="1"/>
  <c r="Z511" i="1" s="1"/>
  <c r="Y511" i="1"/>
  <c r="BP534" i="1"/>
  <c r="BN534" i="1"/>
  <c r="Z534" i="1"/>
  <c r="BP537" i="1"/>
  <c r="BN537" i="1"/>
  <c r="Z537" i="1"/>
  <c r="Y539" i="1"/>
  <c r="AB675" i="1"/>
  <c r="Y543" i="1"/>
  <c r="BP542" i="1"/>
  <c r="BN542" i="1"/>
  <c r="Z542" i="1"/>
  <c r="Z543" i="1" s="1"/>
  <c r="Y544" i="1"/>
  <c r="AC675" i="1"/>
  <c r="Y563" i="1"/>
  <c r="Y564" i="1"/>
  <c r="BP548" i="1"/>
  <c r="BN548" i="1"/>
  <c r="Z548" i="1"/>
  <c r="BP552" i="1"/>
  <c r="BN552" i="1"/>
  <c r="Z552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70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Y588" i="1"/>
  <c r="BP591" i="1"/>
  <c r="BN591" i="1"/>
  <c r="Z591" i="1"/>
  <c r="Y593" i="1"/>
  <c r="Y610" i="1"/>
  <c r="Y611" i="1"/>
  <c r="BP603" i="1"/>
  <c r="BN603" i="1"/>
  <c r="Z603" i="1"/>
  <c r="AE675" i="1"/>
  <c r="BP605" i="1"/>
  <c r="BN605" i="1"/>
  <c r="Z605" i="1"/>
  <c r="AA675" i="1"/>
  <c r="Y295" i="1"/>
  <c r="P675" i="1"/>
  <c r="Y302" i="1"/>
  <c r="Q675" i="1"/>
  <c r="Y311" i="1"/>
  <c r="T675" i="1"/>
  <c r="Y344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2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499" i="1"/>
  <c r="BN499" i="1"/>
  <c r="Z499" i="1"/>
  <c r="Y506" i="1"/>
  <c r="Y525" i="1"/>
  <c r="BP519" i="1"/>
  <c r="BN519" i="1"/>
  <c r="Z519" i="1"/>
  <c r="Z524" i="1" s="1"/>
  <c r="Y524" i="1"/>
  <c r="BP533" i="1"/>
  <c r="BN533" i="1"/>
  <c r="Z533" i="1"/>
  <c r="BP536" i="1"/>
  <c r="BN536" i="1"/>
  <c r="Z536" i="1"/>
  <c r="BP550" i="1"/>
  <c r="BN550" i="1"/>
  <c r="Z550" i="1"/>
  <c r="BP554" i="1"/>
  <c r="BN554" i="1"/>
  <c r="Z554" i="1"/>
  <c r="Y675" i="1"/>
  <c r="Y477" i="1"/>
  <c r="Z675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Z645" i="1" s="1"/>
  <c r="BP643" i="1"/>
  <c r="BN643" i="1"/>
  <c r="Z643" i="1"/>
  <c r="AF675" i="1"/>
  <c r="Y652" i="1"/>
  <c r="Y668" i="1" l="1"/>
  <c r="Z538" i="1"/>
  <c r="Z610" i="1"/>
  <c r="Z587" i="1"/>
  <c r="Z364" i="1"/>
  <c r="Z427" i="1"/>
  <c r="Z400" i="1"/>
  <c r="Z394" i="1"/>
  <c r="Z380" i="1"/>
  <c r="Z201" i="1"/>
  <c r="Z134" i="1"/>
  <c r="Z127" i="1"/>
  <c r="Z118" i="1"/>
  <c r="Z109" i="1"/>
  <c r="Z102" i="1"/>
  <c r="Z670" i="1" s="1"/>
  <c r="Y665" i="1"/>
  <c r="X668" i="1"/>
  <c r="Z627" i="1"/>
  <c r="Z501" i="1"/>
  <c r="Z581" i="1"/>
  <c r="Z563" i="1"/>
  <c r="Z453" i="1"/>
  <c r="Z289" i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<sst xmlns="http://schemas.openxmlformats.org/spreadsheetml/2006/main" count="3147" uniqueCount="1086">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</sst>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3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0" t="s">
        <v>0</v>
      </c>
      <c r="E1" s="810"/>
      <c r="F1" s="810"/>
      <c r="G1" s="12" t="s">
        <v>1</v>
      </c>
      <c r="H1" s="860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4" t="s">
        <v>8</v>
      </c>
      <c r="B5" s="925"/>
      <c r="C5" s="926"/>
      <c r="D5" s="864"/>
      <c r="E5" s="865"/>
      <c r="F5" s="1156" t="s">
        <v>9</v>
      </c>
      <c r="G5" s="926"/>
      <c r="H5" s="864"/>
      <c r="I5" s="1077"/>
      <c r="J5" s="1077"/>
      <c r="K5" s="1077"/>
      <c r="L5" s="1077"/>
      <c r="M5" s="865"/>
      <c r="N5" s="58"/>
      <c r="P5" s="24" t="s">
        <v>10</v>
      </c>
      <c r="Q5" s="1179">
        <v>45659</v>
      </c>
      <c r="R5" s="920"/>
      <c r="T5" s="977" t="s">
        <v>11</v>
      </c>
      <c r="U5" s="798"/>
      <c r="V5" s="979" t="s">
        <v>12</v>
      </c>
      <c r="W5" s="920"/>
      <c r="AB5" s="51"/>
      <c r="AC5" s="51"/>
      <c r="AD5" s="51"/>
      <c r="AE5" s="51"/>
    </row>
    <row r="6" spans="1:32" s="771" customFormat="1" ht="24" customHeight="1" x14ac:dyDescent="0.2">
      <c r="A6" s="924" t="s">
        <v>13</v>
      </c>
      <c r="B6" s="925"/>
      <c r="C6" s="92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0"/>
      <c r="N6" s="59"/>
      <c r="P6" s="24" t="s">
        <v>15</v>
      </c>
      <c r="Q6" s="1194" t="str">
        <f>IF(Q5=0," ",CHOOSE(WEEKDAY(Q5,2),"Понедельник","Вторник","Среда","Четверг","Пятница","Суббота","Воскресенье"))</f>
        <v>Четверг</v>
      </c>
      <c r="R6" s="782"/>
      <c r="T6" s="988" t="s">
        <v>16</v>
      </c>
      <c r="U6" s="798"/>
      <c r="V6" s="1060" t="s">
        <v>17</v>
      </c>
      <c r="W6" s="86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0"/>
      <c r="U7" s="798"/>
      <c r="V7" s="1061"/>
      <c r="W7" s="1062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3"/>
      <c r="C8" s="794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35">
        <v>0.41666666666666669</v>
      </c>
      <c r="R8" s="842"/>
      <c r="T8" s="790"/>
      <c r="U8" s="798"/>
      <c r="V8" s="1061"/>
      <c r="W8" s="1062"/>
      <c r="AB8" s="51"/>
      <c r="AC8" s="51"/>
      <c r="AD8" s="51"/>
      <c r="AE8" s="51"/>
    </row>
    <row r="9" spans="1:32" s="771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6"/>
      <c r="E9" s="796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17"/>
      <c r="R9" s="918"/>
      <c r="T9" s="790"/>
      <c r="U9" s="798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6"/>
      <c r="E10" s="796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3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989"/>
      <c r="R10" s="990"/>
      <c r="U10" s="24" t="s">
        <v>23</v>
      </c>
      <c r="V10" s="861" t="s">
        <v>24</v>
      </c>
      <c r="W10" s="86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3" t="s">
        <v>28</v>
      </c>
      <c r="W11" s="918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0" t="s">
        <v>29</v>
      </c>
      <c r="B12" s="925"/>
      <c r="C12" s="925"/>
      <c r="D12" s="925"/>
      <c r="E12" s="925"/>
      <c r="F12" s="925"/>
      <c r="G12" s="925"/>
      <c r="H12" s="925"/>
      <c r="I12" s="925"/>
      <c r="J12" s="925"/>
      <c r="K12" s="925"/>
      <c r="L12" s="925"/>
      <c r="M12" s="926"/>
      <c r="N12" s="62"/>
      <c r="P12" s="24" t="s">
        <v>30</v>
      </c>
      <c r="Q12" s="935"/>
      <c r="R12" s="842"/>
      <c r="S12" s="23"/>
      <c r="U12" s="24"/>
      <c r="V12" s="810"/>
      <c r="W12" s="790"/>
      <c r="AB12" s="51"/>
      <c r="AC12" s="51"/>
      <c r="AD12" s="51"/>
      <c r="AE12" s="51"/>
    </row>
    <row r="13" spans="1:32" s="771" customFormat="1" ht="23.25" customHeight="1" x14ac:dyDescent="0.2">
      <c r="A13" s="970" t="s">
        <v>31</v>
      </c>
      <c r="B13" s="925"/>
      <c r="C13" s="925"/>
      <c r="D13" s="925"/>
      <c r="E13" s="925"/>
      <c r="F13" s="925"/>
      <c r="G13" s="925"/>
      <c r="H13" s="925"/>
      <c r="I13" s="925"/>
      <c r="J13" s="925"/>
      <c r="K13" s="925"/>
      <c r="L13" s="925"/>
      <c r="M13" s="926"/>
      <c r="N13" s="62"/>
      <c r="O13" s="26"/>
      <c r="P13" s="26" t="s">
        <v>32</v>
      </c>
      <c r="Q13" s="1113"/>
      <c r="R13" s="9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0" t="s">
        <v>33</v>
      </c>
      <c r="B14" s="925"/>
      <c r="C14" s="925"/>
      <c r="D14" s="925"/>
      <c r="E14" s="925"/>
      <c r="F14" s="925"/>
      <c r="G14" s="925"/>
      <c r="H14" s="925"/>
      <c r="I14" s="925"/>
      <c r="J14" s="925"/>
      <c r="K14" s="925"/>
      <c r="L14" s="925"/>
      <c r="M14" s="9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5"/>
      <c r="C15" s="925"/>
      <c r="D15" s="925"/>
      <c r="E15" s="925"/>
      <c r="F15" s="925"/>
      <c r="G15" s="925"/>
      <c r="H15" s="925"/>
      <c r="I15" s="925"/>
      <c r="J15" s="925"/>
      <c r="K15" s="925"/>
      <c r="L15" s="925"/>
      <c r="M15" s="926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42" t="s">
        <v>38</v>
      </c>
      <c r="D17" s="823" t="s">
        <v>39</v>
      </c>
      <c r="E17" s="890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9"/>
      <c r="R17" s="889"/>
      <c r="S17" s="889"/>
      <c r="T17" s="890"/>
      <c r="U17" s="1213" t="s">
        <v>51</v>
      </c>
      <c r="V17" s="926"/>
      <c r="W17" s="823" t="s">
        <v>52</v>
      </c>
      <c r="X17" s="823" t="s">
        <v>53</v>
      </c>
      <c r="Y17" s="1211" t="s">
        <v>54</v>
      </c>
      <c r="Z17" s="1073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1"/>
      <c r="E18" s="893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4"/>
      <c r="X18" s="824"/>
      <c r="Y18" s="1212"/>
      <c r="Z18" s="1074"/>
      <c r="AA18" s="1051"/>
      <c r="AB18" s="1051"/>
      <c r="AC18" s="1051"/>
      <c r="AD18" s="1152"/>
      <c r="AE18" s="1153"/>
      <c r="AF18" s="1154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25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799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9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89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92" t="s">
        <v>71</v>
      </c>
      <c r="Q34" s="793"/>
      <c r="R34" s="793"/>
      <c r="S34" s="793"/>
      <c r="T34" s="793"/>
      <c r="U34" s="793"/>
      <c r="V34" s="794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2" t="s">
        <v>71</v>
      </c>
      <c r="Q35" s="793"/>
      <c r="R35" s="793"/>
      <c r="S35" s="793"/>
      <c r="T35" s="793"/>
      <c r="U35" s="793"/>
      <c r="V35" s="794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799" t="s">
        <v>102</v>
      </c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0"/>
      <c r="P36" s="790"/>
      <c r="Q36" s="790"/>
      <c r="R36" s="790"/>
      <c r="S36" s="790"/>
      <c r="T36" s="790"/>
      <c r="U36" s="790"/>
      <c r="V36" s="790"/>
      <c r="W36" s="790"/>
      <c r="X36" s="790"/>
      <c r="Y36" s="790"/>
      <c r="Z36" s="790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799" t="s">
        <v>108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86" t="s">
        <v>111</v>
      </c>
      <c r="B44" s="887"/>
      <c r="C44" s="887"/>
      <c r="D44" s="887"/>
      <c r="E44" s="887"/>
      <c r="F44" s="887"/>
      <c r="G44" s="887"/>
      <c r="H44" s="887"/>
      <c r="I44" s="887"/>
      <c r="J44" s="887"/>
      <c r="K44" s="887"/>
      <c r="L44" s="887"/>
      <c r="M44" s="887"/>
      <c r="N44" s="887"/>
      <c r="O44" s="887"/>
      <c r="P44" s="887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48"/>
      <c r="AB44" s="48"/>
      <c r="AC44" s="48"/>
    </row>
    <row r="45" spans="1:68" ht="16.5" customHeight="1" x14ac:dyDescent="0.25">
      <c r="A45" s="825" t="s">
        <v>112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0"/>
      <c r="X45" s="790"/>
      <c r="Y45" s="790"/>
      <c r="Z45" s="790"/>
      <c r="AA45" s="772"/>
      <c r="AB45" s="772"/>
      <c r="AC45" s="772"/>
    </row>
    <row r="46" spans="1:68" ht="14.25" customHeight="1" x14ac:dyDescent="0.25">
      <c r="A46" s="799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0</v>
      </c>
      <c r="Y47" s="77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9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92" t="s">
        <v>71</v>
      </c>
      <c r="Q53" s="793"/>
      <c r="R53" s="793"/>
      <c r="S53" s="793"/>
      <c r="T53" s="793"/>
      <c r="U53" s="793"/>
      <c r="V53" s="794"/>
      <c r="W53" s="37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2" t="s">
        <v>71</v>
      </c>
      <c r="Q54" s="793"/>
      <c r="R54" s="793"/>
      <c r="S54" s="793"/>
      <c r="T54" s="793"/>
      <c r="U54" s="793"/>
      <c r="V54" s="794"/>
      <c r="W54" s="37" t="s">
        <v>69</v>
      </c>
      <c r="X54" s="779">
        <f>IFERROR(SUM(X47:X52),"0")</f>
        <v>0</v>
      </c>
      <c r="Y54" s="779">
        <f>IFERROR(SUM(Y47:Y52),"0")</f>
        <v>0</v>
      </c>
      <c r="Z54" s="37"/>
      <c r="AA54" s="780"/>
      <c r="AB54" s="780"/>
      <c r="AC54" s="780"/>
    </row>
    <row r="55" spans="1:68" ht="14.25" customHeight="1" x14ac:dyDescent="0.25">
      <c r="A55" s="799" t="s">
        <v>73</v>
      </c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790"/>
      <c r="T55" s="790"/>
      <c r="U55" s="790"/>
      <c r="V55" s="790"/>
      <c r="W55" s="790"/>
      <c r="X55" s="790"/>
      <c r="Y55" s="790"/>
      <c r="Z55" s="790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89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2" t="s">
        <v>71</v>
      </c>
      <c r="Q58" s="793"/>
      <c r="R58" s="793"/>
      <c r="S58" s="793"/>
      <c r="T58" s="793"/>
      <c r="U58" s="793"/>
      <c r="V58" s="794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2" t="s">
        <v>71</v>
      </c>
      <c r="Q59" s="793"/>
      <c r="R59" s="793"/>
      <c r="S59" s="793"/>
      <c r="T59" s="793"/>
      <c r="U59" s="793"/>
      <c r="V59" s="794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25" t="s">
        <v>139</v>
      </c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0"/>
      <c r="P60" s="790"/>
      <c r="Q60" s="790"/>
      <c r="R60" s="790"/>
      <c r="S60" s="790"/>
      <c r="T60" s="790"/>
      <c r="U60" s="790"/>
      <c r="V60" s="790"/>
      <c r="W60" s="790"/>
      <c r="X60" s="790"/>
      <c r="Y60" s="790"/>
      <c r="Z60" s="790"/>
      <c r="AA60" s="772"/>
      <c r="AB60" s="772"/>
      <c r="AC60" s="772"/>
    </row>
    <row r="61" spans="1:68" ht="14.25" customHeight="1" x14ac:dyDescent="0.25">
      <c r="A61" s="799" t="s">
        <v>113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8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145</v>
      </c>
      <c r="M70" s="33" t="s">
        <v>117</v>
      </c>
      <c r="N70" s="33"/>
      <c r="O70" s="32">
        <v>50</v>
      </c>
      <c r="P70" s="11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89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92" t="s">
        <v>71</v>
      </c>
      <c r="Q71" s="793"/>
      <c r="R71" s="793"/>
      <c r="S71" s="793"/>
      <c r="T71" s="793"/>
      <c r="U71" s="793"/>
      <c r="V71" s="794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2" t="s">
        <v>71</v>
      </c>
      <c r="Q72" s="793"/>
      <c r="R72" s="793"/>
      <c r="S72" s="793"/>
      <c r="T72" s="793"/>
      <c r="U72" s="793"/>
      <c r="V72" s="794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customHeight="1" x14ac:dyDescent="0.25">
      <c r="A73" s="799" t="s">
        <v>168</v>
      </c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0"/>
      <c r="P73" s="790"/>
      <c r="Q73" s="790"/>
      <c r="R73" s="790"/>
      <c r="S73" s="790"/>
      <c r="T73" s="790"/>
      <c r="U73" s="790"/>
      <c r="V73" s="790"/>
      <c r="W73" s="790"/>
      <c r="X73" s="790"/>
      <c r="Y73" s="790"/>
      <c r="Z73" s="790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145</v>
      </c>
      <c r="M77" s="33" t="s">
        <v>117</v>
      </c>
      <c r="N77" s="33"/>
      <c r="O77" s="32">
        <v>50</v>
      </c>
      <c r="P77" s="10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89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92" t="s">
        <v>71</v>
      </c>
      <c r="Q78" s="793"/>
      <c r="R78" s="793"/>
      <c r="S78" s="793"/>
      <c r="T78" s="793"/>
      <c r="U78" s="793"/>
      <c r="V78" s="794"/>
      <c r="W78" s="37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2" t="s">
        <v>71</v>
      </c>
      <c r="Q79" s="793"/>
      <c r="R79" s="793"/>
      <c r="S79" s="793"/>
      <c r="T79" s="793"/>
      <c r="U79" s="793"/>
      <c r="V79" s="794"/>
      <c r="W79" s="37" t="s">
        <v>69</v>
      </c>
      <c r="X79" s="779">
        <f>IFERROR(SUM(X74:X77),"0")</f>
        <v>0</v>
      </c>
      <c r="Y79" s="779">
        <f>IFERROR(SUM(Y74:Y77),"0")</f>
        <v>0</v>
      </c>
      <c r="Z79" s="37"/>
      <c r="AA79" s="780"/>
      <c r="AB79" s="780"/>
      <c r="AC79" s="780"/>
    </row>
    <row r="80" spans="1:68" ht="14.25" customHeight="1" x14ac:dyDescent="0.25">
      <c r="A80" s="799" t="s">
        <v>64</v>
      </c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790"/>
      <c r="T80" s="790"/>
      <c r="U80" s="790"/>
      <c r="V80" s="790"/>
      <c r="W80" s="790"/>
      <c r="X80" s="790"/>
      <c r="Y80" s="790"/>
      <c r="Z80" s="790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89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92" t="s">
        <v>71</v>
      </c>
      <c r="Q87" s="793"/>
      <c r="R87" s="793"/>
      <c r="S87" s="793"/>
      <c r="T87" s="793"/>
      <c r="U87" s="793"/>
      <c r="V87" s="794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2" t="s">
        <v>71</v>
      </c>
      <c r="Q88" s="793"/>
      <c r="R88" s="793"/>
      <c r="S88" s="793"/>
      <c r="T88" s="793"/>
      <c r="U88" s="793"/>
      <c r="V88" s="794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customHeight="1" x14ac:dyDescent="0.25">
      <c r="A89" s="799" t="s">
        <v>73</v>
      </c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0"/>
      <c r="P89" s="790"/>
      <c r="Q89" s="790"/>
      <c r="R89" s="790"/>
      <c r="S89" s="790"/>
      <c r="T89" s="790"/>
      <c r="U89" s="790"/>
      <c r="V89" s="790"/>
      <c r="W89" s="790"/>
      <c r="X89" s="790"/>
      <c r="Y89" s="790"/>
      <c r="Z89" s="790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89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92" t="s">
        <v>71</v>
      </c>
      <c r="Q96" s="793"/>
      <c r="R96" s="793"/>
      <c r="S96" s="793"/>
      <c r="T96" s="793"/>
      <c r="U96" s="793"/>
      <c r="V96" s="794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2" t="s">
        <v>71</v>
      </c>
      <c r="Q97" s="793"/>
      <c r="R97" s="793"/>
      <c r="S97" s="793"/>
      <c r="T97" s="793"/>
      <c r="U97" s="793"/>
      <c r="V97" s="794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customHeight="1" x14ac:dyDescent="0.25">
      <c r="A98" s="799" t="s">
        <v>210</v>
      </c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0"/>
      <c r="P98" s="790"/>
      <c r="Q98" s="790"/>
      <c r="R98" s="790"/>
      <c r="S98" s="790"/>
      <c r="T98" s="790"/>
      <c r="U98" s="790"/>
      <c r="V98" s="790"/>
      <c r="W98" s="790"/>
      <c r="X98" s="790"/>
      <c r="Y98" s="790"/>
      <c r="Z98" s="790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89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92" t="s">
        <v>71</v>
      </c>
      <c r="Q102" s="793"/>
      <c r="R102" s="793"/>
      <c r="S102" s="793"/>
      <c r="T102" s="793"/>
      <c r="U102" s="793"/>
      <c r="V102" s="794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2" t="s">
        <v>71</v>
      </c>
      <c r="Q103" s="793"/>
      <c r="R103" s="793"/>
      <c r="S103" s="793"/>
      <c r="T103" s="793"/>
      <c r="U103" s="793"/>
      <c r="V103" s="794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customHeight="1" x14ac:dyDescent="0.25">
      <c r="A104" s="825" t="s">
        <v>218</v>
      </c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0"/>
      <c r="P104" s="790"/>
      <c r="Q104" s="790"/>
      <c r="R104" s="790"/>
      <c r="S104" s="790"/>
      <c r="T104" s="790"/>
      <c r="U104" s="790"/>
      <c r="V104" s="790"/>
      <c r="W104" s="790"/>
      <c r="X104" s="790"/>
      <c r="Y104" s="790"/>
      <c r="Z104" s="790"/>
      <c r="AA104" s="772"/>
      <c r="AB104" s="772"/>
      <c r="AC104" s="772"/>
    </row>
    <row r="105" spans="1:68" ht="14.25" customHeight="1" x14ac:dyDescent="0.25">
      <c r="A105" s="799" t="s">
        <v>113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89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92" t="s">
        <v>71</v>
      </c>
      <c r="Q109" s="793"/>
      <c r="R109" s="793"/>
      <c r="S109" s="793"/>
      <c r="T109" s="793"/>
      <c r="U109" s="793"/>
      <c r="V109" s="794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2" t="s">
        <v>71</v>
      </c>
      <c r="Q110" s="793"/>
      <c r="R110" s="793"/>
      <c r="S110" s="793"/>
      <c r="T110" s="793"/>
      <c r="U110" s="793"/>
      <c r="V110" s="794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customHeight="1" x14ac:dyDescent="0.25">
      <c r="A111" s="799" t="s">
        <v>73</v>
      </c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0"/>
      <c r="P111" s="790"/>
      <c r="Q111" s="790"/>
      <c r="R111" s="790"/>
      <c r="S111" s="790"/>
      <c r="T111" s="790"/>
      <c r="U111" s="790"/>
      <c r="V111" s="790"/>
      <c r="W111" s="790"/>
      <c r="X111" s="790"/>
      <c r="Y111" s="790"/>
      <c r="Z111" s="790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4301051687</v>
      </c>
      <c r="D116" s="781">
        <v>4680115880214</v>
      </c>
      <c r="E116" s="782"/>
      <c r="F116" s="776">
        <v>0.45</v>
      </c>
      <c r="G116" s="32">
        <v>4</v>
      </c>
      <c r="H116" s="776">
        <v>1.8</v>
      </c>
      <c r="I116" s="77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77" t="s">
        <v>238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239</v>
      </c>
      <c r="C117" s="31">
        <v>4301051439</v>
      </c>
      <c r="D117" s="781">
        <v>4680115880214</v>
      </c>
      <c r="E117" s="782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89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92" t="s">
        <v>71</v>
      </c>
      <c r="Q118" s="793"/>
      <c r="R118" s="793"/>
      <c r="S118" s="793"/>
      <c r="T118" s="793"/>
      <c r="U118" s="793"/>
      <c r="V118" s="794"/>
      <c r="W118" s="37" t="s">
        <v>72</v>
      </c>
      <c r="X118" s="779">
        <f>IFERROR(X112/H112,"0")+IFERROR(X113/H113,"0")+IFERROR(X114/H114,"0")+IFERROR(X115/H115,"0")+IFERROR(X116/H116,"0")+IFERROR(X117/H117,"0")</f>
        <v>0</v>
      </c>
      <c r="Y118" s="779">
        <f>IFERROR(Y112/H112,"0")+IFERROR(Y113/H113,"0")+IFERROR(Y114/H114,"0")+IFERROR(Y115/H115,"0")+IFERROR(Y116/H116,"0")+IFERROR(Y117/H117,"0")</f>
        <v>0</v>
      </c>
      <c r="Z118" s="779">
        <f>IFERROR(IF(Z112="",0,Z112),"0")+IFERROR(IF(Z113="",0,Z113),"0")+IFERROR(IF(Z114="",0,Z114),"0")+IFERROR(IF(Z115="",0,Z115),"0")+IFERROR(IF(Z116="",0,Z116),"0")+IFERROR(IF(Z117="",0,Z117),"0")</f>
        <v>0</v>
      </c>
      <c r="AA118" s="780"/>
      <c r="AB118" s="780"/>
      <c r="AC118" s="780"/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2" t="s">
        <v>71</v>
      </c>
      <c r="Q119" s="793"/>
      <c r="R119" s="793"/>
      <c r="S119" s="793"/>
      <c r="T119" s="793"/>
      <c r="U119" s="793"/>
      <c r="V119" s="794"/>
      <c r="W119" s="37" t="s">
        <v>69</v>
      </c>
      <c r="X119" s="779">
        <f>IFERROR(SUM(X112:X117),"0")</f>
        <v>0</v>
      </c>
      <c r="Y119" s="779">
        <f>IFERROR(SUM(Y112:Y117),"0")</f>
        <v>0</v>
      </c>
      <c r="Z119" s="37"/>
      <c r="AA119" s="780"/>
      <c r="AB119" s="780"/>
      <c r="AC119" s="780"/>
    </row>
    <row r="120" spans="1:68" ht="16.5" customHeight="1" x14ac:dyDescent="0.25">
      <c r="A120" s="825" t="s">
        <v>240</v>
      </c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0"/>
      <c r="P120" s="790"/>
      <c r="Q120" s="790"/>
      <c r="R120" s="790"/>
      <c r="S120" s="790"/>
      <c r="T120" s="790"/>
      <c r="U120" s="790"/>
      <c r="V120" s="790"/>
      <c r="W120" s="790"/>
      <c r="X120" s="790"/>
      <c r="Y120" s="790"/>
      <c r="Z120" s="790"/>
      <c r="AA120" s="772"/>
      <c r="AB120" s="772"/>
      <c r="AC120" s="772"/>
    </row>
    <row r="121" spans="1:68" ht="14.25" customHeight="1" x14ac:dyDescent="0.25">
      <c r="A121" s="799" t="s">
        <v>113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89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92" t="s">
        <v>71</v>
      </c>
      <c r="Q127" s="793"/>
      <c r="R127" s="793"/>
      <c r="S127" s="793"/>
      <c r="T127" s="793"/>
      <c r="U127" s="793"/>
      <c r="V127" s="794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2" t="s">
        <v>71</v>
      </c>
      <c r="Q128" s="793"/>
      <c r="R128" s="793"/>
      <c r="S128" s="793"/>
      <c r="T128" s="793"/>
      <c r="U128" s="793"/>
      <c r="V128" s="794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customHeight="1" x14ac:dyDescent="0.25">
      <c r="A129" s="799" t="s">
        <v>168</v>
      </c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0"/>
      <c r="P129" s="790"/>
      <c r="Q129" s="790"/>
      <c r="R129" s="790"/>
      <c r="S129" s="790"/>
      <c r="T129" s="790"/>
      <c r="U129" s="790"/>
      <c r="V129" s="790"/>
      <c r="W129" s="790"/>
      <c r="X129" s="790"/>
      <c r="Y129" s="790"/>
      <c r="Z129" s="790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89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92" t="s">
        <v>71</v>
      </c>
      <c r="Q134" s="793"/>
      <c r="R134" s="793"/>
      <c r="S134" s="793"/>
      <c r="T134" s="793"/>
      <c r="U134" s="793"/>
      <c r="V134" s="794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2" t="s">
        <v>71</v>
      </c>
      <c r="Q135" s="793"/>
      <c r="R135" s="793"/>
      <c r="S135" s="793"/>
      <c r="T135" s="793"/>
      <c r="U135" s="793"/>
      <c r="V135" s="794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customHeight="1" x14ac:dyDescent="0.25">
      <c r="A136" s="799" t="s">
        <v>73</v>
      </c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790"/>
      <c r="Q136" s="790"/>
      <c r="R136" s="790"/>
      <c r="S136" s="790"/>
      <c r="T136" s="790"/>
      <c r="U136" s="790"/>
      <c r="V136" s="790"/>
      <c r="W136" s="790"/>
      <c r="X136" s="790"/>
      <c r="Y136" s="790"/>
      <c r="Z136" s="790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0</v>
      </c>
      <c r="Y138" s="77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89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92" t="s">
        <v>71</v>
      </c>
      <c r="Q144" s="793"/>
      <c r="R144" s="793"/>
      <c r="S144" s="793"/>
      <c r="T144" s="793"/>
      <c r="U144" s="793"/>
      <c r="V144" s="794"/>
      <c r="W144" s="37" t="s">
        <v>72</v>
      </c>
      <c r="X144" s="779">
        <f>IFERROR(X137/H137,"0")+IFERROR(X138/H138,"0")+IFERROR(X139/H139,"0")+IFERROR(X140/H140,"0")+IFERROR(X141/H141,"0")+IFERROR(X142/H142,"0")+IFERROR(X143/H143,"0")</f>
        <v>0</v>
      </c>
      <c r="Y144" s="779">
        <f>IFERROR(Y137/H137,"0")+IFERROR(Y138/H138,"0")+IFERROR(Y139/H139,"0")+IFERROR(Y140/H140,"0")+IFERROR(Y141/H141,"0")+IFERROR(Y142/H142,"0")+IFERROR(Y143/H143,"0")</f>
        <v>0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80"/>
      <c r="AB144" s="780"/>
      <c r="AC144" s="780"/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2" t="s">
        <v>71</v>
      </c>
      <c r="Q145" s="793"/>
      <c r="R145" s="793"/>
      <c r="S145" s="793"/>
      <c r="T145" s="793"/>
      <c r="U145" s="793"/>
      <c r="V145" s="794"/>
      <c r="W145" s="37" t="s">
        <v>69</v>
      </c>
      <c r="X145" s="779">
        <f>IFERROR(SUM(X137:X143),"0")</f>
        <v>0</v>
      </c>
      <c r="Y145" s="779">
        <f>IFERROR(SUM(Y137:Y143),"0")</f>
        <v>0</v>
      </c>
      <c r="Z145" s="37"/>
      <c r="AA145" s="780"/>
      <c r="AB145" s="780"/>
      <c r="AC145" s="780"/>
    </row>
    <row r="146" spans="1:68" ht="14.25" customHeight="1" x14ac:dyDescent="0.25">
      <c r="A146" s="799" t="s">
        <v>210</v>
      </c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0"/>
      <c r="P146" s="790"/>
      <c r="Q146" s="790"/>
      <c r="R146" s="790"/>
      <c r="S146" s="790"/>
      <c r="T146" s="790"/>
      <c r="U146" s="790"/>
      <c r="V146" s="790"/>
      <c r="W146" s="790"/>
      <c r="X146" s="790"/>
      <c r="Y146" s="790"/>
      <c r="Z146" s="790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89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25" t="s">
        <v>284</v>
      </c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0"/>
      <c r="P151" s="790"/>
      <c r="Q151" s="790"/>
      <c r="R151" s="790"/>
      <c r="S151" s="790"/>
      <c r="T151" s="790"/>
      <c r="U151" s="790"/>
      <c r="V151" s="790"/>
      <c r="W151" s="790"/>
      <c r="X151" s="790"/>
      <c r="Y151" s="790"/>
      <c r="Z151" s="790"/>
      <c r="AA151" s="772"/>
      <c r="AB151" s="772"/>
      <c r="AC151" s="772"/>
    </row>
    <row r="152" spans="1:68" ht="14.25" customHeight="1" x14ac:dyDescent="0.25">
      <c r="A152" s="799" t="s">
        <v>113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6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2" t="s">
        <v>71</v>
      </c>
      <c r="Q156" s="793"/>
      <c r="R156" s="793"/>
      <c r="S156" s="793"/>
      <c r="T156" s="793"/>
      <c r="U156" s="793"/>
      <c r="V156" s="794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2" t="s">
        <v>71</v>
      </c>
      <c r="Q157" s="793"/>
      <c r="R157" s="793"/>
      <c r="S157" s="793"/>
      <c r="T157" s="793"/>
      <c r="U157" s="793"/>
      <c r="V157" s="794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799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2" t="s">
        <v>71</v>
      </c>
      <c r="Q161" s="793"/>
      <c r="R161" s="793"/>
      <c r="S161" s="793"/>
      <c r="T161" s="793"/>
      <c r="U161" s="793"/>
      <c r="V161" s="794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2" t="s">
        <v>71</v>
      </c>
      <c r="Q162" s="793"/>
      <c r="R162" s="793"/>
      <c r="S162" s="793"/>
      <c r="T162" s="793"/>
      <c r="U162" s="793"/>
      <c r="V162" s="794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9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2" t="s">
        <v>71</v>
      </c>
      <c r="Q166" s="793"/>
      <c r="R166" s="793"/>
      <c r="S166" s="793"/>
      <c r="T166" s="793"/>
      <c r="U166" s="793"/>
      <c r="V166" s="794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2" t="s">
        <v>71</v>
      </c>
      <c r="Q167" s="793"/>
      <c r="R167" s="793"/>
      <c r="S167" s="793"/>
      <c r="T167" s="793"/>
      <c r="U167" s="793"/>
      <c r="V167" s="794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25" t="s">
        <v>111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2"/>
      <c r="AB168" s="772"/>
      <c r="AC168" s="772"/>
    </row>
    <row r="169" spans="1:68" ht="14.25" customHeight="1" x14ac:dyDescent="0.25">
      <c r="A169" s="799" t="s">
        <v>113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2" t="s">
        <v>71</v>
      </c>
      <c r="Q171" s="793"/>
      <c r="R171" s="793"/>
      <c r="S171" s="793"/>
      <c r="T171" s="793"/>
      <c r="U171" s="793"/>
      <c r="V171" s="794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2" t="s">
        <v>71</v>
      </c>
      <c r="Q172" s="793"/>
      <c r="R172" s="793"/>
      <c r="S172" s="793"/>
      <c r="T172" s="793"/>
      <c r="U172" s="793"/>
      <c r="V172" s="794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9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2" t="s">
        <v>71</v>
      </c>
      <c r="Q179" s="793"/>
      <c r="R179" s="793"/>
      <c r="S179" s="793"/>
      <c r="T179" s="793"/>
      <c r="U179" s="793"/>
      <c r="V179" s="794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2" t="s">
        <v>71</v>
      </c>
      <c r="Q180" s="793"/>
      <c r="R180" s="793"/>
      <c r="S180" s="793"/>
      <c r="T180" s="793"/>
      <c r="U180" s="793"/>
      <c r="V180" s="794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9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2" t="s">
        <v>71</v>
      </c>
      <c r="Q184" s="793"/>
      <c r="R184" s="793"/>
      <c r="S184" s="793"/>
      <c r="T184" s="793"/>
      <c r="U184" s="793"/>
      <c r="V184" s="794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2" t="s">
        <v>71</v>
      </c>
      <c r="Q185" s="793"/>
      <c r="R185" s="793"/>
      <c r="S185" s="793"/>
      <c r="T185" s="793"/>
      <c r="U185" s="793"/>
      <c r="V185" s="794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86" t="s">
        <v>323</v>
      </c>
      <c r="B186" s="887"/>
      <c r="C186" s="887"/>
      <c r="D186" s="887"/>
      <c r="E186" s="887"/>
      <c r="F186" s="887"/>
      <c r="G186" s="887"/>
      <c r="H186" s="887"/>
      <c r="I186" s="887"/>
      <c r="J186" s="887"/>
      <c r="K186" s="887"/>
      <c r="L186" s="887"/>
      <c r="M186" s="887"/>
      <c r="N186" s="887"/>
      <c r="O186" s="887"/>
      <c r="P186" s="887"/>
      <c r="Q186" s="887"/>
      <c r="R186" s="887"/>
      <c r="S186" s="887"/>
      <c r="T186" s="887"/>
      <c r="U186" s="887"/>
      <c r="V186" s="887"/>
      <c r="W186" s="887"/>
      <c r="X186" s="887"/>
      <c r="Y186" s="887"/>
      <c r="Z186" s="887"/>
      <c r="AA186" s="48"/>
      <c r="AB186" s="48"/>
      <c r="AC186" s="48"/>
    </row>
    <row r="187" spans="1:68" ht="16.5" customHeight="1" x14ac:dyDescent="0.25">
      <c r="A187" s="825" t="s">
        <v>324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2"/>
      <c r="AB187" s="772"/>
      <c r="AC187" s="772"/>
    </row>
    <row r="188" spans="1:68" ht="14.25" customHeight="1" x14ac:dyDescent="0.25">
      <c r="A188" s="799" t="s">
        <v>168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2" t="s">
        <v>71</v>
      </c>
      <c r="Q190" s="793"/>
      <c r="R190" s="793"/>
      <c r="S190" s="793"/>
      <c r="T190" s="793"/>
      <c r="U190" s="793"/>
      <c r="V190" s="794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2" t="s">
        <v>71</v>
      </c>
      <c r="Q191" s="793"/>
      <c r="R191" s="793"/>
      <c r="S191" s="793"/>
      <c r="T191" s="793"/>
      <c r="U191" s="793"/>
      <c r="V191" s="794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799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2" t="s">
        <v>71</v>
      </c>
      <c r="Q201" s="793"/>
      <c r="R201" s="793"/>
      <c r="S201" s="793"/>
      <c r="T201" s="793"/>
      <c r="U201" s="793"/>
      <c r="V201" s="794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2" t="s">
        <v>71</v>
      </c>
      <c r="Q202" s="793"/>
      <c r="R202" s="793"/>
      <c r="S202" s="793"/>
      <c r="T202" s="793"/>
      <c r="U202" s="793"/>
      <c r="V202" s="794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25" t="s">
        <v>348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2"/>
      <c r="AB203" s="772"/>
      <c r="AC203" s="772"/>
    </row>
    <row r="204" spans="1:68" ht="14.25" customHeight="1" x14ac:dyDescent="0.25">
      <c r="A204" s="799" t="s">
        <v>113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2" t="s">
        <v>71</v>
      </c>
      <c r="Q207" s="793"/>
      <c r="R207" s="793"/>
      <c r="S207" s="793"/>
      <c r="T207" s="793"/>
      <c r="U207" s="793"/>
      <c r="V207" s="794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2" t="s">
        <v>71</v>
      </c>
      <c r="Q208" s="793"/>
      <c r="R208" s="793"/>
      <c r="S208" s="793"/>
      <c r="T208" s="793"/>
      <c r="U208" s="793"/>
      <c r="V208" s="794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9" t="s">
        <v>168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99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2" t="s">
        <v>71</v>
      </c>
      <c r="Q223" s="793"/>
      <c r="R223" s="793"/>
      <c r="S223" s="793"/>
      <c r="T223" s="793"/>
      <c r="U223" s="793"/>
      <c r="V223" s="794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2" t="s">
        <v>71</v>
      </c>
      <c r="Q224" s="793"/>
      <c r="R224" s="793"/>
      <c r="S224" s="793"/>
      <c r="T224" s="793"/>
      <c r="U224" s="793"/>
      <c r="V224" s="794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799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72</v>
      </c>
      <c r="Y232" s="778">
        <f t="shared" si="46"/>
        <v>72</v>
      </c>
      <c r="Z232" s="36">
        <f t="shared" si="51"/>
        <v>0.1953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79.560000000000016</v>
      </c>
      <c r="BN232" s="64">
        <f t="shared" si="48"/>
        <v>79.560000000000016</v>
      </c>
      <c r="BO232" s="64">
        <f t="shared" si="49"/>
        <v>0.16483516483516486</v>
      </c>
      <c r="BP232" s="64">
        <f t="shared" si="50"/>
        <v>0.16483516483516486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168</v>
      </c>
      <c r="Y233" s="778">
        <f t="shared" si="46"/>
        <v>168</v>
      </c>
      <c r="Z233" s="36">
        <f t="shared" si="51"/>
        <v>0.45569999999999999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185.64000000000001</v>
      </c>
      <c r="BN233" s="64">
        <f t="shared" si="48"/>
        <v>185.64000000000001</v>
      </c>
      <c r="BO233" s="64">
        <f t="shared" si="49"/>
        <v>0.38461538461538464</v>
      </c>
      <c r="BP233" s="64">
        <f t="shared" si="50"/>
        <v>0.38461538461538464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2" t="s">
        <v>71</v>
      </c>
      <c r="Q237" s="793"/>
      <c r="R237" s="793"/>
      <c r="S237" s="793"/>
      <c r="T237" s="793"/>
      <c r="U237" s="793"/>
      <c r="V237" s="794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0.65100000000000002</v>
      </c>
      <c r="AA237" s="780"/>
      <c r="AB237" s="780"/>
      <c r="AC237" s="780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2" t="s">
        <v>71</v>
      </c>
      <c r="Q238" s="793"/>
      <c r="R238" s="793"/>
      <c r="S238" s="793"/>
      <c r="T238" s="793"/>
      <c r="U238" s="793"/>
      <c r="V238" s="794"/>
      <c r="W238" s="37" t="s">
        <v>69</v>
      </c>
      <c r="X238" s="779">
        <f>IFERROR(SUM(X226:X236),"0")</f>
        <v>240</v>
      </c>
      <c r="Y238" s="779">
        <f>IFERROR(SUM(Y226:Y236),"0")</f>
        <v>240</v>
      </c>
      <c r="Z238" s="37"/>
      <c r="AA238" s="780"/>
      <c r="AB238" s="780"/>
      <c r="AC238" s="780"/>
    </row>
    <row r="239" spans="1:68" ht="14.25" customHeight="1" x14ac:dyDescent="0.25">
      <c r="A239" s="799" t="s">
        <v>210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63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2" t="s">
        <v>71</v>
      </c>
      <c r="Q246" s="793"/>
      <c r="R246" s="793"/>
      <c r="S246" s="793"/>
      <c r="T246" s="793"/>
      <c r="U246" s="793"/>
      <c r="V246" s="794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2" t="s">
        <v>71</v>
      </c>
      <c r="Q247" s="793"/>
      <c r="R247" s="793"/>
      <c r="S247" s="793"/>
      <c r="T247" s="793"/>
      <c r="U247" s="793"/>
      <c r="V247" s="794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25" t="s">
        <v>426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2"/>
      <c r="AB248" s="772"/>
      <c r="AC248" s="772"/>
    </row>
    <row r="249" spans="1:68" ht="14.25" customHeight="1" x14ac:dyDescent="0.25">
      <c r="A249" s="799" t="s">
        <v>113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2" t="s">
        <v>71</v>
      </c>
      <c r="Q258" s="793"/>
      <c r="R258" s="793"/>
      <c r="S258" s="793"/>
      <c r="T258" s="793"/>
      <c r="U258" s="793"/>
      <c r="V258" s="794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2" t="s">
        <v>71</v>
      </c>
      <c r="Q259" s="793"/>
      <c r="R259" s="793"/>
      <c r="S259" s="793"/>
      <c r="T259" s="793"/>
      <c r="U259" s="793"/>
      <c r="V259" s="794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25" t="s">
        <v>445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2"/>
      <c r="AB260" s="772"/>
      <c r="AC260" s="772"/>
    </row>
    <row r="261" spans="1:68" ht="14.25" customHeight="1" x14ac:dyDescent="0.25">
      <c r="A261" s="799" t="s">
        <v>113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2" t="s">
        <v>71</v>
      </c>
      <c r="Q271" s="793"/>
      <c r="R271" s="793"/>
      <c r="S271" s="793"/>
      <c r="T271" s="793"/>
      <c r="U271" s="793"/>
      <c r="V271" s="794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2" t="s">
        <v>71</v>
      </c>
      <c r="Q272" s="793"/>
      <c r="R272" s="793"/>
      <c r="S272" s="793"/>
      <c r="T272" s="793"/>
      <c r="U272" s="793"/>
      <c r="V272" s="794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799" t="s">
        <v>168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25" t="s">
        <v>469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2"/>
      <c r="AB277" s="772"/>
      <c r="AC277" s="772"/>
    </row>
    <row r="278" spans="1:68" ht="14.25" customHeight="1" x14ac:dyDescent="0.25">
      <c r="A278" s="799" t="s">
        <v>113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2" t="s">
        <v>71</v>
      </c>
      <c r="Q289" s="793"/>
      <c r="R289" s="793"/>
      <c r="S289" s="793"/>
      <c r="T289" s="793"/>
      <c r="U289" s="793"/>
      <c r="V289" s="794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2" t="s">
        <v>71</v>
      </c>
      <c r="Q290" s="793"/>
      <c r="R290" s="793"/>
      <c r="S290" s="793"/>
      <c r="T290" s="793"/>
      <c r="U290" s="793"/>
      <c r="V290" s="794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25" t="s">
        <v>498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2"/>
      <c r="AB291" s="772"/>
      <c r="AC291" s="772"/>
    </row>
    <row r="292" spans="1:68" ht="14.25" customHeight="1" x14ac:dyDescent="0.25">
      <c r="A292" s="799" t="s">
        <v>113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2" t="s">
        <v>71</v>
      </c>
      <c r="Q294" s="793"/>
      <c r="R294" s="793"/>
      <c r="S294" s="793"/>
      <c r="T294" s="793"/>
      <c r="U294" s="793"/>
      <c r="V294" s="794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2" t="s">
        <v>71</v>
      </c>
      <c r="Q295" s="793"/>
      <c r="R295" s="793"/>
      <c r="S295" s="793"/>
      <c r="T295" s="793"/>
      <c r="U295" s="793"/>
      <c r="V295" s="794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25" t="s">
        <v>501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2"/>
      <c r="AB296" s="772"/>
      <c r="AC296" s="772"/>
    </row>
    <row r="297" spans="1:68" ht="14.25" customHeight="1" x14ac:dyDescent="0.25">
      <c r="A297" s="799" t="s">
        <v>113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2" t="s">
        <v>71</v>
      </c>
      <c r="Q301" s="793"/>
      <c r="R301" s="793"/>
      <c r="S301" s="793"/>
      <c r="T301" s="793"/>
      <c r="U301" s="793"/>
      <c r="V301" s="794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2" t="s">
        <v>71</v>
      </c>
      <c r="Q302" s="793"/>
      <c r="R302" s="793"/>
      <c r="S302" s="793"/>
      <c r="T302" s="793"/>
      <c r="U302" s="793"/>
      <c r="V302" s="794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25" t="s">
        <v>510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2"/>
      <c r="AB303" s="772"/>
      <c r="AC303" s="772"/>
    </row>
    <row r="304" spans="1:68" ht="14.25" customHeight="1" x14ac:dyDescent="0.25">
      <c r="A304" s="799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128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2" t="s">
        <v>71</v>
      </c>
      <c r="Q311" s="793"/>
      <c r="R311" s="793"/>
      <c r="S311" s="793"/>
      <c r="T311" s="793"/>
      <c r="U311" s="793"/>
      <c r="V311" s="794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2" t="s">
        <v>71</v>
      </c>
      <c r="Q312" s="793"/>
      <c r="R312" s="793"/>
      <c r="S312" s="793"/>
      <c r="T312" s="793"/>
      <c r="U312" s="793"/>
      <c r="V312" s="794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25" t="s">
        <v>526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2"/>
      <c r="AB313" s="772"/>
      <c r="AC313" s="772"/>
    </row>
    <row r="314" spans="1:68" ht="14.25" customHeight="1" x14ac:dyDescent="0.25">
      <c r="A314" s="799" t="s">
        <v>113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2" t="s">
        <v>71</v>
      </c>
      <c r="Q316" s="793"/>
      <c r="R316" s="793"/>
      <c r="S316" s="793"/>
      <c r="T316" s="793"/>
      <c r="U316" s="793"/>
      <c r="V316" s="794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2" t="s">
        <v>71</v>
      </c>
      <c r="Q317" s="793"/>
      <c r="R317" s="793"/>
      <c r="S317" s="793"/>
      <c r="T317" s="793"/>
      <c r="U317" s="793"/>
      <c r="V317" s="794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9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9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25" t="s">
        <v>536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2"/>
      <c r="AB326" s="772"/>
      <c r="AC326" s="772"/>
    </row>
    <row r="327" spans="1:68" ht="14.25" customHeight="1" x14ac:dyDescent="0.25">
      <c r="A327" s="799" t="s">
        <v>113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2" t="s">
        <v>71</v>
      </c>
      <c r="Q329" s="793"/>
      <c r="R329" s="793"/>
      <c r="S329" s="793"/>
      <c r="T329" s="793"/>
      <c r="U329" s="793"/>
      <c r="V329" s="794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2" t="s">
        <v>71</v>
      </c>
      <c r="Q330" s="793"/>
      <c r="R330" s="793"/>
      <c r="S330" s="793"/>
      <c r="T330" s="793"/>
      <c r="U330" s="793"/>
      <c r="V330" s="794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9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9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2" t="s">
        <v>71</v>
      </c>
      <c r="Q338" s="793"/>
      <c r="R338" s="793"/>
      <c r="S338" s="793"/>
      <c r="T338" s="793"/>
      <c r="U338" s="793"/>
      <c r="V338" s="794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2" t="s">
        <v>71</v>
      </c>
      <c r="Q339" s="793"/>
      <c r="R339" s="793"/>
      <c r="S339" s="793"/>
      <c r="T339" s="793"/>
      <c r="U339" s="793"/>
      <c r="V339" s="794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25" t="s">
        <v>549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2"/>
      <c r="AB340" s="772"/>
      <c r="AC340" s="772"/>
    </row>
    <row r="341" spans="1:68" ht="14.25" customHeight="1" x14ac:dyDescent="0.25">
      <c r="A341" s="799" t="s">
        <v>113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2" t="s">
        <v>71</v>
      </c>
      <c r="Q343" s="793"/>
      <c r="R343" s="793"/>
      <c r="S343" s="793"/>
      <c r="T343" s="793"/>
      <c r="U343" s="793"/>
      <c r="V343" s="794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2" t="s">
        <v>71</v>
      </c>
      <c r="Q344" s="793"/>
      <c r="R344" s="793"/>
      <c r="S344" s="793"/>
      <c r="T344" s="793"/>
      <c r="U344" s="793"/>
      <c r="V344" s="794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9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2" t="s">
        <v>71</v>
      </c>
      <c r="Q348" s="793"/>
      <c r="R348" s="793"/>
      <c r="S348" s="793"/>
      <c r="T348" s="793"/>
      <c r="U348" s="793"/>
      <c r="V348" s="794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2" t="s">
        <v>71</v>
      </c>
      <c r="Q349" s="793"/>
      <c r="R349" s="793"/>
      <c r="S349" s="793"/>
      <c r="T349" s="793"/>
      <c r="U349" s="793"/>
      <c r="V349" s="794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9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25" t="s">
        <v>560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2"/>
      <c r="AB354" s="772"/>
      <c r="AC354" s="772"/>
    </row>
    <row r="355" spans="1:68" ht="14.25" customHeight="1" x14ac:dyDescent="0.25">
      <c r="A355" s="799" t="s">
        <v>113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89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2" t="s">
        <v>71</v>
      </c>
      <c r="Q364" s="793"/>
      <c r="R364" s="793"/>
      <c r="S364" s="793"/>
      <c r="T364" s="793"/>
      <c r="U364" s="793"/>
      <c r="V364" s="794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2" t="s">
        <v>71</v>
      </c>
      <c r="Q365" s="793"/>
      <c r="R365" s="793"/>
      <c r="S365" s="793"/>
      <c r="T365" s="793"/>
      <c r="U365" s="793"/>
      <c r="V365" s="794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customHeight="1" x14ac:dyDescent="0.25">
      <c r="A366" s="799" t="s">
        <v>64</v>
      </c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0"/>
      <c r="P366" s="790"/>
      <c r="Q366" s="790"/>
      <c r="R366" s="790"/>
      <c r="S366" s="790"/>
      <c r="T366" s="790"/>
      <c r="U366" s="790"/>
      <c r="V366" s="790"/>
      <c r="W366" s="790"/>
      <c r="X366" s="790"/>
      <c r="Y366" s="790"/>
      <c r="Z366" s="790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89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2" t="s">
        <v>71</v>
      </c>
      <c r="Q371" s="793"/>
      <c r="R371" s="793"/>
      <c r="S371" s="793"/>
      <c r="T371" s="793"/>
      <c r="U371" s="793"/>
      <c r="V371" s="794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2" t="s">
        <v>71</v>
      </c>
      <c r="Q372" s="793"/>
      <c r="R372" s="793"/>
      <c r="S372" s="793"/>
      <c r="T372" s="793"/>
      <c r="U372" s="793"/>
      <c r="V372" s="794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customHeight="1" x14ac:dyDescent="0.25">
      <c r="A373" s="799" t="s">
        <v>73</v>
      </c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0"/>
      <c r="P373" s="790"/>
      <c r="Q373" s="790"/>
      <c r="R373" s="790"/>
      <c r="S373" s="790"/>
      <c r="T373" s="790"/>
      <c r="U373" s="790"/>
      <c r="V373" s="790"/>
      <c r="W373" s="790"/>
      <c r="X373" s="790"/>
      <c r="Y373" s="790"/>
      <c r="Z373" s="790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789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2" t="s">
        <v>71</v>
      </c>
      <c r="Q380" s="793"/>
      <c r="R380" s="793"/>
      <c r="S380" s="793"/>
      <c r="T380" s="793"/>
      <c r="U380" s="793"/>
      <c r="V380" s="794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2" t="s">
        <v>71</v>
      </c>
      <c r="Q381" s="793"/>
      <c r="R381" s="793"/>
      <c r="S381" s="793"/>
      <c r="T381" s="793"/>
      <c r="U381" s="793"/>
      <c r="V381" s="794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customHeight="1" x14ac:dyDescent="0.25">
      <c r="A382" s="799" t="s">
        <v>210</v>
      </c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0"/>
      <c r="P382" s="790"/>
      <c r="Q382" s="790"/>
      <c r="R382" s="790"/>
      <c r="S382" s="790"/>
      <c r="T382" s="790"/>
      <c r="U382" s="790"/>
      <c r="V382" s="790"/>
      <c r="W382" s="790"/>
      <c r="X382" s="790"/>
      <c r="Y382" s="790"/>
      <c r="Z382" s="790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4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92" t="s">
        <v>71</v>
      </c>
      <c r="Q387" s="793"/>
      <c r="R387" s="793"/>
      <c r="S387" s="793"/>
      <c r="T387" s="793"/>
      <c r="U387" s="793"/>
      <c r="V387" s="794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2" t="s">
        <v>71</v>
      </c>
      <c r="Q388" s="793"/>
      <c r="R388" s="793"/>
      <c r="S388" s="793"/>
      <c r="T388" s="793"/>
      <c r="U388" s="793"/>
      <c r="V388" s="794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customHeight="1" x14ac:dyDescent="0.25">
      <c r="A389" s="799" t="s">
        <v>102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45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92" t="s">
        <v>71</v>
      </c>
      <c r="Q394" s="793"/>
      <c r="R394" s="793"/>
      <c r="S394" s="793"/>
      <c r="T394" s="793"/>
      <c r="U394" s="793"/>
      <c r="V394" s="794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2" t="s">
        <v>71</v>
      </c>
      <c r="Q395" s="793"/>
      <c r="R395" s="793"/>
      <c r="S395" s="793"/>
      <c r="T395" s="793"/>
      <c r="U395" s="793"/>
      <c r="V395" s="794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customHeight="1" x14ac:dyDescent="0.25">
      <c r="A396" s="799" t="s">
        <v>636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92" t="s">
        <v>71</v>
      </c>
      <c r="Q400" s="793"/>
      <c r="R400" s="793"/>
      <c r="S400" s="793"/>
      <c r="T400" s="793"/>
      <c r="U400" s="793"/>
      <c r="V400" s="794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2" t="s">
        <v>71</v>
      </c>
      <c r="Q401" s="793"/>
      <c r="R401" s="793"/>
      <c r="S401" s="793"/>
      <c r="T401" s="793"/>
      <c r="U401" s="793"/>
      <c r="V401" s="794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25" t="s">
        <v>645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72"/>
      <c r="AB402" s="772"/>
      <c r="AC402" s="772"/>
    </row>
    <row r="403" spans="1:68" ht="14.25" customHeight="1" x14ac:dyDescent="0.25">
      <c r="A403" s="799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92" t="s">
        <v>71</v>
      </c>
      <c r="Q405" s="793"/>
      <c r="R405" s="793"/>
      <c r="S405" s="793"/>
      <c r="T405" s="793"/>
      <c r="U405" s="793"/>
      <c r="V405" s="794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2" t="s">
        <v>71</v>
      </c>
      <c r="Q406" s="793"/>
      <c r="R406" s="793"/>
      <c r="S406" s="793"/>
      <c r="T406" s="793"/>
      <c r="U406" s="793"/>
      <c r="V406" s="794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customHeight="1" x14ac:dyDescent="0.25">
      <c r="A407" s="799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92" t="s">
        <v>71</v>
      </c>
      <c r="Q411" s="793"/>
      <c r="R411" s="793"/>
      <c r="S411" s="793"/>
      <c r="T411" s="793"/>
      <c r="U411" s="793"/>
      <c r="V411" s="794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2" t="s">
        <v>71</v>
      </c>
      <c r="Q412" s="793"/>
      <c r="R412" s="793"/>
      <c r="S412" s="793"/>
      <c r="T412" s="793"/>
      <c r="U412" s="793"/>
      <c r="V412" s="794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customHeight="1" x14ac:dyDescent="0.2">
      <c r="A413" s="886" t="s">
        <v>658</v>
      </c>
      <c r="B413" s="887"/>
      <c r="C413" s="887"/>
      <c r="D413" s="887"/>
      <c r="E413" s="887"/>
      <c r="F413" s="887"/>
      <c r="G413" s="887"/>
      <c r="H413" s="887"/>
      <c r="I413" s="887"/>
      <c r="J413" s="887"/>
      <c r="K413" s="887"/>
      <c r="L413" s="887"/>
      <c r="M413" s="887"/>
      <c r="N413" s="887"/>
      <c r="O413" s="887"/>
      <c r="P413" s="887"/>
      <c r="Q413" s="887"/>
      <c r="R413" s="887"/>
      <c r="S413" s="887"/>
      <c r="T413" s="887"/>
      <c r="U413" s="887"/>
      <c r="V413" s="887"/>
      <c r="W413" s="887"/>
      <c r="X413" s="887"/>
      <c r="Y413" s="887"/>
      <c r="Z413" s="887"/>
      <c r="AA413" s="48"/>
      <c r="AB413" s="48"/>
      <c r="AC413" s="48"/>
    </row>
    <row r="414" spans="1:68" ht="16.5" customHeight="1" x14ac:dyDescent="0.25">
      <c r="A414" s="825" t="s">
        <v>659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72"/>
      <c r="AB414" s="772"/>
      <c r="AC414" s="772"/>
    </row>
    <row r="415" spans="1:68" ht="14.25" customHeight="1" x14ac:dyDescent="0.25">
      <c r="A415" s="799" t="s">
        <v>113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0</v>
      </c>
      <c r="Y417" s="77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92" t="s">
        <v>71</v>
      </c>
      <c r="Q427" s="793"/>
      <c r="R427" s="793"/>
      <c r="S427" s="793"/>
      <c r="T427" s="793"/>
      <c r="U427" s="793"/>
      <c r="V427" s="794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80"/>
      <c r="AB427" s="780"/>
      <c r="AC427" s="780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2" t="s">
        <v>71</v>
      </c>
      <c r="Q428" s="793"/>
      <c r="R428" s="793"/>
      <c r="S428" s="793"/>
      <c r="T428" s="793"/>
      <c r="U428" s="793"/>
      <c r="V428" s="794"/>
      <c r="W428" s="37" t="s">
        <v>69</v>
      </c>
      <c r="X428" s="779">
        <f>IFERROR(SUM(X416:X426),"0")</f>
        <v>0</v>
      </c>
      <c r="Y428" s="779">
        <f>IFERROR(SUM(Y416:Y426),"0")</f>
        <v>0</v>
      </c>
      <c r="Z428" s="37"/>
      <c r="AA428" s="780"/>
      <c r="AB428" s="780"/>
      <c r="AC428" s="780"/>
    </row>
    <row r="429" spans="1:68" ht="14.25" customHeight="1" x14ac:dyDescent="0.25">
      <c r="A429" s="799" t="s">
        <v>168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0</v>
      </c>
      <c r="Y430" s="77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92" t="s">
        <v>71</v>
      </c>
      <c r="Q432" s="793"/>
      <c r="R432" s="793"/>
      <c r="S432" s="793"/>
      <c r="T432" s="793"/>
      <c r="U432" s="793"/>
      <c r="V432" s="794"/>
      <c r="W432" s="37" t="s">
        <v>72</v>
      </c>
      <c r="X432" s="779">
        <f>IFERROR(X430/H430,"0")+IFERROR(X431/H431,"0")</f>
        <v>0</v>
      </c>
      <c r="Y432" s="779">
        <f>IFERROR(Y430/H430,"0")+IFERROR(Y431/H431,"0")</f>
        <v>0</v>
      </c>
      <c r="Z432" s="779">
        <f>IFERROR(IF(Z430="",0,Z430),"0")+IFERROR(IF(Z431="",0,Z431),"0")</f>
        <v>0</v>
      </c>
      <c r="AA432" s="780"/>
      <c r="AB432" s="780"/>
      <c r="AC432" s="780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2" t="s">
        <v>71</v>
      </c>
      <c r="Q433" s="793"/>
      <c r="R433" s="793"/>
      <c r="S433" s="793"/>
      <c r="T433" s="793"/>
      <c r="U433" s="793"/>
      <c r="V433" s="794"/>
      <c r="W433" s="37" t="s">
        <v>69</v>
      </c>
      <c r="X433" s="779">
        <f>IFERROR(SUM(X430:X431),"0")</f>
        <v>0</v>
      </c>
      <c r="Y433" s="779">
        <f>IFERROR(SUM(Y430:Y431),"0")</f>
        <v>0</v>
      </c>
      <c r="Z433" s="37"/>
      <c r="AA433" s="780"/>
      <c r="AB433" s="780"/>
      <c r="AC433" s="780"/>
    </row>
    <row r="434" spans="1:68" ht="14.25" customHeight="1" x14ac:dyDescent="0.25">
      <c r="A434" s="799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4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7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92" t="s">
        <v>71</v>
      </c>
      <c r="Q437" s="793"/>
      <c r="R437" s="793"/>
      <c r="S437" s="793"/>
      <c r="T437" s="793"/>
      <c r="U437" s="793"/>
      <c r="V437" s="794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2" t="s">
        <v>71</v>
      </c>
      <c r="Q438" s="793"/>
      <c r="R438" s="793"/>
      <c r="S438" s="793"/>
      <c r="T438" s="793"/>
      <c r="U438" s="793"/>
      <c r="V438" s="794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customHeight="1" x14ac:dyDescent="0.25">
      <c r="A439" s="799" t="s">
        <v>210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8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92" t="s">
        <v>71</v>
      </c>
      <c r="Q441" s="793"/>
      <c r="R441" s="793"/>
      <c r="S441" s="793"/>
      <c r="T441" s="793"/>
      <c r="U441" s="793"/>
      <c r="V441" s="794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2" t="s">
        <v>71</v>
      </c>
      <c r="Q442" s="793"/>
      <c r="R442" s="793"/>
      <c r="S442" s="793"/>
      <c r="T442" s="793"/>
      <c r="U442" s="793"/>
      <c r="V442" s="794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customHeight="1" x14ac:dyDescent="0.25">
      <c r="A443" s="825" t="s">
        <v>703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72"/>
      <c r="AB443" s="772"/>
      <c r="AC443" s="772"/>
    </row>
    <row r="444" spans="1:68" ht="14.25" customHeight="1" x14ac:dyDescent="0.25">
      <c r="A444" s="799" t="s">
        <v>113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92" t="s">
        <v>71</v>
      </c>
      <c r="Q453" s="793"/>
      <c r="R453" s="793"/>
      <c r="S453" s="793"/>
      <c r="T453" s="793"/>
      <c r="U453" s="793"/>
      <c r="V453" s="794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2" t="s">
        <v>71</v>
      </c>
      <c r="Q454" s="793"/>
      <c r="R454" s="793"/>
      <c r="S454" s="793"/>
      <c r="T454" s="793"/>
      <c r="U454" s="793"/>
      <c r="V454" s="794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799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92" t="s">
        <v>71</v>
      </c>
      <c r="Q458" s="793"/>
      <c r="R458" s="793"/>
      <c r="S458" s="793"/>
      <c r="T458" s="793"/>
      <c r="U458" s="793"/>
      <c r="V458" s="794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2" t="s">
        <v>71</v>
      </c>
      <c r="Q459" s="793"/>
      <c r="R459" s="793"/>
      <c r="S459" s="793"/>
      <c r="T459" s="793"/>
      <c r="U459" s="793"/>
      <c r="V459" s="794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799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9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0</v>
      </c>
      <c r="Y461" s="77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2" t="s">
        <v>71</v>
      </c>
      <c r="Q466" s="793"/>
      <c r="R466" s="793"/>
      <c r="S466" s="793"/>
      <c r="T466" s="793"/>
      <c r="U466" s="793"/>
      <c r="V466" s="794"/>
      <c r="W466" s="37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2" t="s">
        <v>71</v>
      </c>
      <c r="Q467" s="793"/>
      <c r="R467" s="793"/>
      <c r="S467" s="793"/>
      <c r="T467" s="793"/>
      <c r="U467" s="793"/>
      <c r="V467" s="794"/>
      <c r="W467" s="37" t="s">
        <v>69</v>
      </c>
      <c r="X467" s="779">
        <f>IFERROR(SUM(X461:X465),"0")</f>
        <v>0</v>
      </c>
      <c r="Y467" s="779">
        <f>IFERROR(SUM(Y461:Y465),"0")</f>
        <v>0</v>
      </c>
      <c r="Z467" s="37"/>
      <c r="AA467" s="780"/>
      <c r="AB467" s="780"/>
      <c r="AC467" s="780"/>
    </row>
    <row r="468" spans="1:68" ht="14.25" customHeight="1" x14ac:dyDescent="0.25">
      <c r="A468" s="799" t="s">
        <v>210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36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92" t="s">
        <v>71</v>
      </c>
      <c r="Q470" s="793"/>
      <c r="R470" s="793"/>
      <c r="S470" s="793"/>
      <c r="T470" s="793"/>
      <c r="U470" s="793"/>
      <c r="V470" s="794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2" t="s">
        <v>71</v>
      </c>
      <c r="Q471" s="793"/>
      <c r="R471" s="793"/>
      <c r="S471" s="793"/>
      <c r="T471" s="793"/>
      <c r="U471" s="793"/>
      <c r="V471" s="794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86" t="s">
        <v>747</v>
      </c>
      <c r="B472" s="887"/>
      <c r="C472" s="887"/>
      <c r="D472" s="887"/>
      <c r="E472" s="887"/>
      <c r="F472" s="887"/>
      <c r="G472" s="887"/>
      <c r="H472" s="887"/>
      <c r="I472" s="887"/>
      <c r="J472" s="887"/>
      <c r="K472" s="887"/>
      <c r="L472" s="887"/>
      <c r="M472" s="887"/>
      <c r="N472" s="887"/>
      <c r="O472" s="887"/>
      <c r="P472" s="887"/>
      <c r="Q472" s="887"/>
      <c r="R472" s="887"/>
      <c r="S472" s="887"/>
      <c r="T472" s="887"/>
      <c r="U472" s="887"/>
      <c r="V472" s="887"/>
      <c r="W472" s="887"/>
      <c r="X472" s="887"/>
      <c r="Y472" s="887"/>
      <c r="Z472" s="887"/>
      <c r="AA472" s="48"/>
      <c r="AB472" s="48"/>
      <c r="AC472" s="48"/>
    </row>
    <row r="473" spans="1:68" ht="16.5" customHeight="1" x14ac:dyDescent="0.25">
      <c r="A473" s="825" t="s">
        <v>748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2"/>
      <c r="AB473" s="772"/>
      <c r="AC473" s="772"/>
    </row>
    <row r="474" spans="1:68" ht="14.25" customHeight="1" x14ac:dyDescent="0.25">
      <c r="A474" s="799" t="s">
        <v>113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2" t="s">
        <v>71</v>
      </c>
      <c r="Q476" s="793"/>
      <c r="R476" s="793"/>
      <c r="S476" s="793"/>
      <c r="T476" s="793"/>
      <c r="U476" s="793"/>
      <c r="V476" s="794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2" t="s">
        <v>71</v>
      </c>
      <c r="Q477" s="793"/>
      <c r="R477" s="793"/>
      <c r="S477" s="793"/>
      <c r="T477" s="793"/>
      <c r="U477" s="793"/>
      <c r="V477" s="794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799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01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08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2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89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92" t="s">
        <v>71</v>
      </c>
      <c r="Q501" s="793"/>
      <c r="R501" s="793"/>
      <c r="S501" s="793"/>
      <c r="T501" s="793"/>
      <c r="U501" s="793"/>
      <c r="V501" s="794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x14ac:dyDescent="0.2">
      <c r="A502" s="790"/>
      <c r="B502" s="790"/>
      <c r="C502" s="790"/>
      <c r="D502" s="790"/>
      <c r="E502" s="790"/>
      <c r="F502" s="790"/>
      <c r="G502" s="790"/>
      <c r="H502" s="790"/>
      <c r="I502" s="790"/>
      <c r="J502" s="790"/>
      <c r="K502" s="790"/>
      <c r="L502" s="790"/>
      <c r="M502" s="790"/>
      <c r="N502" s="790"/>
      <c r="O502" s="791"/>
      <c r="P502" s="792" t="s">
        <v>71</v>
      </c>
      <c r="Q502" s="793"/>
      <c r="R502" s="793"/>
      <c r="S502" s="793"/>
      <c r="T502" s="793"/>
      <c r="U502" s="793"/>
      <c r="V502" s="794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customHeight="1" x14ac:dyDescent="0.25">
      <c r="A503" s="799" t="s">
        <v>73</v>
      </c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0"/>
      <c r="P503" s="790"/>
      <c r="Q503" s="790"/>
      <c r="R503" s="790"/>
      <c r="S503" s="790"/>
      <c r="T503" s="790"/>
      <c r="U503" s="790"/>
      <c r="V503" s="790"/>
      <c r="W503" s="790"/>
      <c r="X503" s="790"/>
      <c r="Y503" s="790"/>
      <c r="Z503" s="790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9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2" t="s">
        <v>71</v>
      </c>
      <c r="Q506" s="793"/>
      <c r="R506" s="793"/>
      <c r="S506" s="793"/>
      <c r="T506" s="793"/>
      <c r="U506" s="793"/>
      <c r="V506" s="794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0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2" t="s">
        <v>71</v>
      </c>
      <c r="Q507" s="793"/>
      <c r="R507" s="793"/>
      <c r="S507" s="793"/>
      <c r="T507" s="793"/>
      <c r="U507" s="793"/>
      <c r="V507" s="794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799" t="s">
        <v>102</v>
      </c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0"/>
      <c r="P508" s="790"/>
      <c r="Q508" s="790"/>
      <c r="R508" s="790"/>
      <c r="S508" s="790"/>
      <c r="T508" s="790"/>
      <c r="U508" s="790"/>
      <c r="V508" s="790"/>
      <c r="W508" s="790"/>
      <c r="X508" s="790"/>
      <c r="Y508" s="790"/>
      <c r="Z508" s="790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9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2" t="s">
        <v>71</v>
      </c>
      <c r="Q511" s="793"/>
      <c r="R511" s="793"/>
      <c r="S511" s="793"/>
      <c r="T511" s="793"/>
      <c r="U511" s="793"/>
      <c r="V511" s="794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x14ac:dyDescent="0.2">
      <c r="A512" s="790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2" t="s">
        <v>71</v>
      </c>
      <c r="Q512" s="793"/>
      <c r="R512" s="793"/>
      <c r="S512" s="793"/>
      <c r="T512" s="793"/>
      <c r="U512" s="793"/>
      <c r="V512" s="794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customHeight="1" x14ac:dyDescent="0.25">
      <c r="A513" s="825" t="s">
        <v>812</v>
      </c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0"/>
      <c r="P513" s="790"/>
      <c r="Q513" s="790"/>
      <c r="R513" s="790"/>
      <c r="S513" s="790"/>
      <c r="T513" s="790"/>
      <c r="U513" s="790"/>
      <c r="V513" s="790"/>
      <c r="W513" s="790"/>
      <c r="X513" s="790"/>
      <c r="Y513" s="790"/>
      <c r="Z513" s="790"/>
      <c r="AA513" s="772"/>
      <c r="AB513" s="772"/>
      <c r="AC513" s="772"/>
    </row>
    <row r="514" spans="1:68" ht="14.25" customHeight="1" x14ac:dyDescent="0.25">
      <c r="A514" s="799" t="s">
        <v>168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789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2" t="s">
        <v>71</v>
      </c>
      <c r="Q516" s="793"/>
      <c r="R516" s="793"/>
      <c r="S516" s="793"/>
      <c r="T516" s="793"/>
      <c r="U516" s="793"/>
      <c r="V516" s="794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0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2" t="s">
        <v>71</v>
      </c>
      <c r="Q517" s="793"/>
      <c r="R517" s="793"/>
      <c r="S517" s="793"/>
      <c r="T517" s="793"/>
      <c r="U517" s="793"/>
      <c r="V517" s="794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799" t="s">
        <v>64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5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89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92" t="s">
        <v>71</v>
      </c>
      <c r="Q524" s="793"/>
      <c r="R524" s="793"/>
      <c r="S524" s="793"/>
      <c r="T524" s="793"/>
      <c r="U524" s="793"/>
      <c r="V524" s="794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x14ac:dyDescent="0.2">
      <c r="A525" s="790"/>
      <c r="B525" s="790"/>
      <c r="C525" s="790"/>
      <c r="D525" s="790"/>
      <c r="E525" s="790"/>
      <c r="F525" s="790"/>
      <c r="G525" s="790"/>
      <c r="H525" s="790"/>
      <c r="I525" s="790"/>
      <c r="J525" s="790"/>
      <c r="K525" s="790"/>
      <c r="L525" s="790"/>
      <c r="M525" s="790"/>
      <c r="N525" s="790"/>
      <c r="O525" s="791"/>
      <c r="P525" s="792" t="s">
        <v>71</v>
      </c>
      <c r="Q525" s="793"/>
      <c r="R525" s="793"/>
      <c r="S525" s="793"/>
      <c r="T525" s="793"/>
      <c r="U525" s="793"/>
      <c r="V525" s="794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customHeight="1" x14ac:dyDescent="0.25">
      <c r="A526" s="799" t="s">
        <v>830</v>
      </c>
      <c r="B526" s="790"/>
      <c r="C526" s="790"/>
      <c r="D526" s="790"/>
      <c r="E526" s="790"/>
      <c r="F526" s="790"/>
      <c r="G526" s="790"/>
      <c r="H526" s="790"/>
      <c r="I526" s="790"/>
      <c r="J526" s="790"/>
      <c r="K526" s="790"/>
      <c r="L526" s="790"/>
      <c r="M526" s="790"/>
      <c r="N526" s="790"/>
      <c r="O526" s="790"/>
      <c r="P526" s="790"/>
      <c r="Q526" s="790"/>
      <c r="R526" s="790"/>
      <c r="S526" s="790"/>
      <c r="T526" s="790"/>
      <c r="U526" s="790"/>
      <c r="V526" s="790"/>
      <c r="W526" s="790"/>
      <c r="X526" s="790"/>
      <c r="Y526" s="790"/>
      <c r="Z526" s="790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2" t="s">
        <v>71</v>
      </c>
      <c r="Q528" s="793"/>
      <c r="R528" s="793"/>
      <c r="S528" s="793"/>
      <c r="T528" s="793"/>
      <c r="U528" s="793"/>
      <c r="V528" s="794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2" t="s">
        <v>71</v>
      </c>
      <c r="Q529" s="793"/>
      <c r="R529" s="793"/>
      <c r="S529" s="793"/>
      <c r="T529" s="793"/>
      <c r="U529" s="793"/>
      <c r="V529" s="794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customHeight="1" x14ac:dyDescent="0.25">
      <c r="A530" s="825" t="s">
        <v>834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2"/>
      <c r="AB530" s="772"/>
      <c r="AC530" s="772"/>
    </row>
    <row r="531" spans="1:68" ht="14.25" customHeight="1" x14ac:dyDescent="0.25">
      <c r="A531" s="799" t="s">
        <v>64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20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72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2" t="s">
        <v>71</v>
      </c>
      <c r="Q538" s="793"/>
      <c r="R538" s="793"/>
      <c r="S538" s="793"/>
      <c r="T538" s="793"/>
      <c r="U538" s="793"/>
      <c r="V538" s="794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2" t="s">
        <v>71</v>
      </c>
      <c r="Q539" s="793"/>
      <c r="R539" s="793"/>
      <c r="S539" s="793"/>
      <c r="T539" s="793"/>
      <c r="U539" s="793"/>
      <c r="V539" s="794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customHeight="1" x14ac:dyDescent="0.25">
      <c r="A540" s="825" t="s">
        <v>850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799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2" t="s">
        <v>71</v>
      </c>
      <c r="Q543" s="793"/>
      <c r="R543" s="793"/>
      <c r="S543" s="793"/>
      <c r="T543" s="793"/>
      <c r="U543" s="793"/>
      <c r="V543" s="794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2" t="s">
        <v>71</v>
      </c>
      <c r="Q544" s="793"/>
      <c r="R544" s="793"/>
      <c r="S544" s="793"/>
      <c r="T544" s="793"/>
      <c r="U544" s="793"/>
      <c r="V544" s="794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86" t="s">
        <v>854</v>
      </c>
      <c r="B545" s="887"/>
      <c r="C545" s="887"/>
      <c r="D545" s="887"/>
      <c r="E545" s="887"/>
      <c r="F545" s="887"/>
      <c r="G545" s="887"/>
      <c r="H545" s="887"/>
      <c r="I545" s="887"/>
      <c r="J545" s="887"/>
      <c r="K545" s="887"/>
      <c r="L545" s="887"/>
      <c r="M545" s="887"/>
      <c r="N545" s="887"/>
      <c r="O545" s="887"/>
      <c r="P545" s="887"/>
      <c r="Q545" s="887"/>
      <c r="R545" s="887"/>
      <c r="S545" s="887"/>
      <c r="T545" s="887"/>
      <c r="U545" s="887"/>
      <c r="V545" s="887"/>
      <c r="W545" s="887"/>
      <c r="X545" s="887"/>
      <c r="Y545" s="887"/>
      <c r="Z545" s="887"/>
      <c r="AA545" s="48"/>
      <c r="AB545" s="48"/>
      <c r="AC545" s="48"/>
    </row>
    <row r="546" spans="1:68" ht="16.5" customHeight="1" x14ac:dyDescent="0.25">
      <c r="A546" s="825" t="s">
        <v>854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2"/>
      <c r="AB546" s="772"/>
      <c r="AC546" s="772"/>
    </row>
    <row r="547" spans="1:68" ht="14.25" customHeight="1" x14ac:dyDescent="0.25">
      <c r="A547" s="799" t="s">
        <v>113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0</v>
      </c>
      <c r="Y551" s="778">
        <f t="shared" si="109"/>
        <v>0</v>
      </c>
      <c r="Z551" s="36" t="str">
        <f t="shared" si="110"/>
        <v/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0</v>
      </c>
      <c r="Y553" s="778">
        <f t="shared" si="109"/>
        <v>0</v>
      </c>
      <c r="Z553" s="36" t="str">
        <f t="shared" si="110"/>
        <v/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10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15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44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1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89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92" t="s">
        <v>71</v>
      </c>
      <c r="Q563" s="793"/>
      <c r="R563" s="793"/>
      <c r="S563" s="793"/>
      <c r="T563" s="793"/>
      <c r="U563" s="793"/>
      <c r="V563" s="794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x14ac:dyDescent="0.2">
      <c r="A564" s="790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2" t="s">
        <v>71</v>
      </c>
      <c r="Q564" s="793"/>
      <c r="R564" s="793"/>
      <c r="S564" s="793"/>
      <c r="T564" s="793"/>
      <c r="U564" s="793"/>
      <c r="V564" s="794"/>
      <c r="W564" s="37" t="s">
        <v>69</v>
      </c>
      <c r="X564" s="779">
        <f>IFERROR(SUM(X548:X562),"0")</f>
        <v>0</v>
      </c>
      <c r="Y564" s="779">
        <f>IFERROR(SUM(Y548:Y562),"0")</f>
        <v>0</v>
      </c>
      <c r="Z564" s="37"/>
      <c r="AA564" s="780"/>
      <c r="AB564" s="780"/>
      <c r="AC564" s="780"/>
    </row>
    <row r="565" spans="1:68" ht="14.25" customHeight="1" x14ac:dyDescent="0.25">
      <c r="A565" s="799" t="s">
        <v>168</v>
      </c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0"/>
      <c r="P565" s="790"/>
      <c r="Q565" s="790"/>
      <c r="R565" s="790"/>
      <c r="S565" s="790"/>
      <c r="T565" s="790"/>
      <c r="U565" s="790"/>
      <c r="V565" s="790"/>
      <c r="W565" s="790"/>
      <c r="X565" s="790"/>
      <c r="Y565" s="790"/>
      <c r="Z565" s="790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89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92" t="s">
        <v>71</v>
      </c>
      <c r="Q569" s="793"/>
      <c r="R569" s="793"/>
      <c r="S569" s="793"/>
      <c r="T569" s="793"/>
      <c r="U569" s="793"/>
      <c r="V569" s="794"/>
      <c r="W569" s="37" t="s">
        <v>72</v>
      </c>
      <c r="X569" s="779">
        <f>IFERROR(X566/H566,"0")+IFERROR(X567/H567,"0")+IFERROR(X568/H568,"0")</f>
        <v>0</v>
      </c>
      <c r="Y569" s="779">
        <f>IFERROR(Y566/H566,"0")+IFERROR(Y567/H567,"0")+IFERROR(Y568/H568,"0")</f>
        <v>0</v>
      </c>
      <c r="Z569" s="779">
        <f>IFERROR(IF(Z566="",0,Z566),"0")+IFERROR(IF(Z567="",0,Z567),"0")+IFERROR(IF(Z568="",0,Z568),"0")</f>
        <v>0</v>
      </c>
      <c r="AA569" s="780"/>
      <c r="AB569" s="780"/>
      <c r="AC569" s="780"/>
    </row>
    <row r="570" spans="1:68" x14ac:dyDescent="0.2">
      <c r="A570" s="790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2" t="s">
        <v>71</v>
      </c>
      <c r="Q570" s="793"/>
      <c r="R570" s="793"/>
      <c r="S570" s="793"/>
      <c r="T570" s="793"/>
      <c r="U570" s="793"/>
      <c r="V570" s="794"/>
      <c r="W570" s="37" t="s">
        <v>69</v>
      </c>
      <c r="X570" s="779">
        <f>IFERROR(SUM(X566:X568),"0")</f>
        <v>0</v>
      </c>
      <c r="Y570" s="779">
        <f>IFERROR(SUM(Y566:Y568),"0")</f>
        <v>0</v>
      </c>
      <c r="Z570" s="37"/>
      <c r="AA570" s="780"/>
      <c r="AB570" s="780"/>
      <c r="AC570" s="780"/>
    </row>
    <row r="571" spans="1:68" ht="14.25" customHeight="1" x14ac:dyDescent="0.25">
      <c r="A571" s="799" t="s">
        <v>64</v>
      </c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0"/>
      <c r="P571" s="790"/>
      <c r="Q571" s="790"/>
      <c r="R571" s="790"/>
      <c r="S571" s="790"/>
      <c r="T571" s="790"/>
      <c r="U571" s="790"/>
      <c r="V571" s="790"/>
      <c r="W571" s="790"/>
      <c r="X571" s="790"/>
      <c r="Y571" s="790"/>
      <c r="Z571" s="790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89"/>
      <c r="B581" s="790"/>
      <c r="C581" s="790"/>
      <c r="D581" s="790"/>
      <c r="E581" s="790"/>
      <c r="F581" s="790"/>
      <c r="G581" s="790"/>
      <c r="H581" s="790"/>
      <c r="I581" s="790"/>
      <c r="J581" s="790"/>
      <c r="K581" s="790"/>
      <c r="L581" s="790"/>
      <c r="M581" s="790"/>
      <c r="N581" s="790"/>
      <c r="O581" s="791"/>
      <c r="P581" s="792" t="s">
        <v>71</v>
      </c>
      <c r="Q581" s="793"/>
      <c r="R581" s="793"/>
      <c r="S581" s="793"/>
      <c r="T581" s="793"/>
      <c r="U581" s="793"/>
      <c r="V581" s="794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x14ac:dyDescent="0.2">
      <c r="A582" s="790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2" t="s">
        <v>71</v>
      </c>
      <c r="Q582" s="793"/>
      <c r="R582" s="793"/>
      <c r="S582" s="793"/>
      <c r="T582" s="793"/>
      <c r="U582" s="793"/>
      <c r="V582" s="794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customHeight="1" x14ac:dyDescent="0.25">
      <c r="A583" s="799" t="s">
        <v>73</v>
      </c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0"/>
      <c r="P583" s="790"/>
      <c r="Q583" s="790"/>
      <c r="R583" s="790"/>
      <c r="S583" s="790"/>
      <c r="T583" s="790"/>
      <c r="U583" s="790"/>
      <c r="V583" s="790"/>
      <c r="W583" s="790"/>
      <c r="X583" s="790"/>
      <c r="Y583" s="790"/>
      <c r="Z583" s="790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9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89"/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1"/>
      <c r="P587" s="792" t="s">
        <v>71</v>
      </c>
      <c r="Q587" s="793"/>
      <c r="R587" s="793"/>
      <c r="S587" s="793"/>
      <c r="T587" s="793"/>
      <c r="U587" s="793"/>
      <c r="V587" s="794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0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2" t="s">
        <v>71</v>
      </c>
      <c r="Q588" s="793"/>
      <c r="R588" s="793"/>
      <c r="S588" s="793"/>
      <c r="T588" s="793"/>
      <c r="U588" s="793"/>
      <c r="V588" s="794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799" t="s">
        <v>210</v>
      </c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0"/>
      <c r="P589" s="790"/>
      <c r="Q589" s="790"/>
      <c r="R589" s="790"/>
      <c r="S589" s="790"/>
      <c r="T589" s="790"/>
      <c r="U589" s="790"/>
      <c r="V589" s="790"/>
      <c r="W589" s="790"/>
      <c r="X589" s="790"/>
      <c r="Y589" s="790"/>
      <c r="Z589" s="790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07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89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2" t="s">
        <v>71</v>
      </c>
      <c r="Q592" s="793"/>
      <c r="R592" s="793"/>
      <c r="S592" s="793"/>
      <c r="T592" s="793"/>
      <c r="U592" s="793"/>
      <c r="V592" s="794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0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2" t="s">
        <v>71</v>
      </c>
      <c r="Q593" s="793"/>
      <c r="R593" s="793"/>
      <c r="S593" s="793"/>
      <c r="T593" s="793"/>
      <c r="U593" s="793"/>
      <c r="V593" s="794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86" t="s">
        <v>934</v>
      </c>
      <c r="B594" s="887"/>
      <c r="C594" s="887"/>
      <c r="D594" s="887"/>
      <c r="E594" s="887"/>
      <c r="F594" s="887"/>
      <c r="G594" s="887"/>
      <c r="H594" s="887"/>
      <c r="I594" s="887"/>
      <c r="J594" s="887"/>
      <c r="K594" s="887"/>
      <c r="L594" s="887"/>
      <c r="M594" s="887"/>
      <c r="N594" s="887"/>
      <c r="O594" s="887"/>
      <c r="P594" s="887"/>
      <c r="Q594" s="887"/>
      <c r="R594" s="887"/>
      <c r="S594" s="887"/>
      <c r="T594" s="887"/>
      <c r="U594" s="887"/>
      <c r="V594" s="887"/>
      <c r="W594" s="887"/>
      <c r="X594" s="887"/>
      <c r="Y594" s="887"/>
      <c r="Z594" s="887"/>
      <c r="AA594" s="48"/>
      <c r="AB594" s="48"/>
      <c r="AC594" s="48"/>
    </row>
    <row r="595" spans="1:68" ht="16.5" customHeight="1" x14ac:dyDescent="0.25">
      <c r="A595" s="825" t="s">
        <v>934</v>
      </c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0"/>
      <c r="P595" s="790"/>
      <c r="Q595" s="790"/>
      <c r="R595" s="790"/>
      <c r="S595" s="790"/>
      <c r="T595" s="790"/>
      <c r="U595" s="790"/>
      <c r="V595" s="790"/>
      <c r="W595" s="790"/>
      <c r="X595" s="790"/>
      <c r="Y595" s="790"/>
      <c r="Z595" s="790"/>
      <c r="AA595" s="772"/>
      <c r="AB595" s="772"/>
      <c r="AC595" s="772"/>
    </row>
    <row r="596" spans="1:68" ht="14.25" customHeight="1" x14ac:dyDescent="0.25">
      <c r="A596" s="799" t="s">
        <v>64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2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89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92" t="s">
        <v>71</v>
      </c>
      <c r="Q598" s="793"/>
      <c r="R598" s="793"/>
      <c r="S598" s="793"/>
      <c r="T598" s="793"/>
      <c r="U598" s="793"/>
      <c r="V598" s="794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0"/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1"/>
      <c r="P599" s="792" t="s">
        <v>71</v>
      </c>
      <c r="Q599" s="793"/>
      <c r="R599" s="793"/>
      <c r="S599" s="793"/>
      <c r="T599" s="793"/>
      <c r="U599" s="793"/>
      <c r="V599" s="794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customHeight="1" x14ac:dyDescent="0.25">
      <c r="A601" s="825" t="s">
        <v>939</v>
      </c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0"/>
      <c r="P601" s="790"/>
      <c r="Q601" s="790"/>
      <c r="R601" s="790"/>
      <c r="S601" s="790"/>
      <c r="T601" s="790"/>
      <c r="U601" s="790"/>
      <c r="V601" s="790"/>
      <c r="W601" s="790"/>
      <c r="X601" s="790"/>
      <c r="Y601" s="790"/>
      <c r="Z601" s="790"/>
      <c r="AA601" s="772"/>
      <c r="AB601" s="772"/>
      <c r="AC601" s="772"/>
    </row>
    <row r="602" spans="1:68" ht="14.25" customHeight="1" x14ac:dyDescent="0.25">
      <c r="A602" s="799" t="s">
        <v>113</v>
      </c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0"/>
      <c r="P602" s="790"/>
      <c r="Q602" s="790"/>
      <c r="R602" s="790"/>
      <c r="S602" s="790"/>
      <c r="T602" s="790"/>
      <c r="U602" s="790"/>
      <c r="V602" s="790"/>
      <c r="W602" s="790"/>
      <c r="X602" s="790"/>
      <c r="Y602" s="790"/>
      <c r="Z602" s="790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63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1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71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65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6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4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09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789"/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1"/>
      <c r="P610" s="792" t="s">
        <v>71</v>
      </c>
      <c r="Q610" s="793"/>
      <c r="R610" s="793"/>
      <c r="S610" s="793"/>
      <c r="T610" s="793"/>
      <c r="U610" s="793"/>
      <c r="V610" s="794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0"/>
      <c r="B611" s="790"/>
      <c r="C611" s="790"/>
      <c r="D611" s="790"/>
      <c r="E611" s="790"/>
      <c r="F611" s="790"/>
      <c r="G611" s="790"/>
      <c r="H611" s="790"/>
      <c r="I611" s="790"/>
      <c r="J611" s="790"/>
      <c r="K611" s="790"/>
      <c r="L611" s="790"/>
      <c r="M611" s="790"/>
      <c r="N611" s="790"/>
      <c r="O611" s="791"/>
      <c r="P611" s="792" t="s">
        <v>71</v>
      </c>
      <c r="Q611" s="793"/>
      <c r="R611" s="793"/>
      <c r="S611" s="793"/>
      <c r="T611" s="793"/>
      <c r="U611" s="793"/>
      <c r="V611" s="794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799" t="s">
        <v>168</v>
      </c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0"/>
      <c r="P612" s="790"/>
      <c r="Q612" s="790"/>
      <c r="R612" s="790"/>
      <c r="S612" s="790"/>
      <c r="T612" s="790"/>
      <c r="U612" s="790"/>
      <c r="V612" s="790"/>
      <c r="W612" s="790"/>
      <c r="X612" s="790"/>
      <c r="Y612" s="790"/>
      <c r="Z612" s="790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787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997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83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37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89"/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1"/>
      <c r="P617" s="792" t="s">
        <v>71</v>
      </c>
      <c r="Q617" s="793"/>
      <c r="R617" s="793"/>
      <c r="S617" s="793"/>
      <c r="T617" s="793"/>
      <c r="U617" s="793"/>
      <c r="V617" s="794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0"/>
      <c r="B618" s="790"/>
      <c r="C618" s="790"/>
      <c r="D618" s="790"/>
      <c r="E618" s="790"/>
      <c r="F618" s="790"/>
      <c r="G618" s="790"/>
      <c r="H618" s="790"/>
      <c r="I618" s="790"/>
      <c r="J618" s="790"/>
      <c r="K618" s="790"/>
      <c r="L618" s="790"/>
      <c r="M618" s="790"/>
      <c r="N618" s="790"/>
      <c r="O618" s="791"/>
      <c r="P618" s="792" t="s">
        <v>71</v>
      </c>
      <c r="Q618" s="793"/>
      <c r="R618" s="793"/>
      <c r="S618" s="793"/>
      <c r="T618" s="793"/>
      <c r="U618" s="793"/>
      <c r="V618" s="794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799" t="s">
        <v>64</v>
      </c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0"/>
      <c r="P619" s="790"/>
      <c r="Q619" s="790"/>
      <c r="R619" s="790"/>
      <c r="S619" s="790"/>
      <c r="T619" s="790"/>
      <c r="U619" s="790"/>
      <c r="V619" s="790"/>
      <c r="W619" s="790"/>
      <c r="X619" s="790"/>
      <c r="Y619" s="790"/>
      <c r="Z619" s="790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5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30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08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3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67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5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6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789"/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1"/>
      <c r="P627" s="792" t="s">
        <v>71</v>
      </c>
      <c r="Q627" s="793"/>
      <c r="R627" s="793"/>
      <c r="S627" s="793"/>
      <c r="T627" s="793"/>
      <c r="U627" s="793"/>
      <c r="V627" s="794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0"/>
      <c r="B628" s="790"/>
      <c r="C628" s="790"/>
      <c r="D628" s="790"/>
      <c r="E628" s="790"/>
      <c r="F628" s="790"/>
      <c r="G628" s="790"/>
      <c r="H628" s="790"/>
      <c r="I628" s="790"/>
      <c r="J628" s="790"/>
      <c r="K628" s="790"/>
      <c r="L628" s="790"/>
      <c r="M628" s="790"/>
      <c r="N628" s="790"/>
      <c r="O628" s="791"/>
      <c r="P628" s="792" t="s">
        <v>71</v>
      </c>
      <c r="Q628" s="793"/>
      <c r="R628" s="793"/>
      <c r="S628" s="793"/>
      <c r="T628" s="793"/>
      <c r="U628" s="793"/>
      <c r="V628" s="794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799" t="s">
        <v>73</v>
      </c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0"/>
      <c r="P629" s="790"/>
      <c r="Q629" s="790"/>
      <c r="R629" s="790"/>
      <c r="S629" s="790"/>
      <c r="T629" s="790"/>
      <c r="U629" s="790"/>
      <c r="V629" s="790"/>
      <c r="W629" s="790"/>
      <c r="X629" s="790"/>
      <c r="Y629" s="790"/>
      <c r="Z629" s="790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1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3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46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094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3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4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0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82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89"/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1"/>
      <c r="P638" s="792" t="s">
        <v>71</v>
      </c>
      <c r="Q638" s="793"/>
      <c r="R638" s="793"/>
      <c r="S638" s="793"/>
      <c r="T638" s="793"/>
      <c r="U638" s="793"/>
      <c r="V638" s="794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x14ac:dyDescent="0.2">
      <c r="A639" s="790"/>
      <c r="B639" s="790"/>
      <c r="C639" s="790"/>
      <c r="D639" s="790"/>
      <c r="E639" s="790"/>
      <c r="F639" s="790"/>
      <c r="G639" s="790"/>
      <c r="H639" s="790"/>
      <c r="I639" s="790"/>
      <c r="J639" s="790"/>
      <c r="K639" s="790"/>
      <c r="L639" s="790"/>
      <c r="M639" s="790"/>
      <c r="N639" s="790"/>
      <c r="O639" s="791"/>
      <c r="P639" s="792" t="s">
        <v>71</v>
      </c>
      <c r="Q639" s="793"/>
      <c r="R639" s="793"/>
      <c r="S639" s="793"/>
      <c r="T639" s="793"/>
      <c r="U639" s="793"/>
      <c r="V639" s="794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customHeight="1" x14ac:dyDescent="0.25">
      <c r="A640" s="799" t="s">
        <v>210</v>
      </c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0"/>
      <c r="P640" s="790"/>
      <c r="Q640" s="790"/>
      <c r="R640" s="790"/>
      <c r="S640" s="790"/>
      <c r="T640" s="790"/>
      <c r="U640" s="790"/>
      <c r="V640" s="790"/>
      <c r="W640" s="790"/>
      <c r="X640" s="790"/>
      <c r="Y640" s="790"/>
      <c r="Z640" s="790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32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1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2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76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9"/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1"/>
      <c r="P645" s="792" t="s">
        <v>71</v>
      </c>
      <c r="Q645" s="793"/>
      <c r="R645" s="793"/>
      <c r="S645" s="793"/>
      <c r="T645" s="793"/>
      <c r="U645" s="793"/>
      <c r="V645" s="794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0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2" t="s">
        <v>71</v>
      </c>
      <c r="Q646" s="793"/>
      <c r="R646" s="793"/>
      <c r="S646" s="793"/>
      <c r="T646" s="793"/>
      <c r="U646" s="793"/>
      <c r="V646" s="794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25" t="s">
        <v>1039</v>
      </c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0"/>
      <c r="P647" s="790"/>
      <c r="Q647" s="790"/>
      <c r="R647" s="790"/>
      <c r="S647" s="790"/>
      <c r="T647" s="790"/>
      <c r="U647" s="790"/>
      <c r="V647" s="790"/>
      <c r="W647" s="790"/>
      <c r="X647" s="790"/>
      <c r="Y647" s="790"/>
      <c r="Z647" s="790"/>
      <c r="AA647" s="772"/>
      <c r="AB647" s="772"/>
      <c r="AC647" s="772"/>
    </row>
    <row r="648" spans="1:68" ht="14.25" customHeight="1" x14ac:dyDescent="0.25">
      <c r="A648" s="799" t="s">
        <v>113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0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204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2" t="s">
        <v>71</v>
      </c>
      <c r="Q651" s="793"/>
      <c r="R651" s="793"/>
      <c r="S651" s="793"/>
      <c r="T651" s="793"/>
      <c r="U651" s="793"/>
      <c r="V651" s="794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2" t="s">
        <v>71</v>
      </c>
      <c r="Q652" s="793"/>
      <c r="R652" s="793"/>
      <c r="S652" s="793"/>
      <c r="T652" s="793"/>
      <c r="U652" s="793"/>
      <c r="V652" s="794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799" t="s">
        <v>168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2" t="s">
        <v>71</v>
      </c>
      <c r="Q655" s="793"/>
      <c r="R655" s="793"/>
      <c r="S655" s="793"/>
      <c r="T655" s="793"/>
      <c r="U655" s="793"/>
      <c r="V655" s="794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2" t="s">
        <v>71</v>
      </c>
      <c r="Q656" s="793"/>
      <c r="R656" s="793"/>
      <c r="S656" s="793"/>
      <c r="T656" s="793"/>
      <c r="U656" s="793"/>
      <c r="V656" s="794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799" t="s">
        <v>64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52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2" t="s">
        <v>71</v>
      </c>
      <c r="Q659" s="793"/>
      <c r="R659" s="793"/>
      <c r="S659" s="793"/>
      <c r="T659" s="793"/>
      <c r="U659" s="793"/>
      <c r="V659" s="794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2" t="s">
        <v>71</v>
      </c>
      <c r="Q660" s="793"/>
      <c r="R660" s="793"/>
      <c r="S660" s="793"/>
      <c r="T660" s="793"/>
      <c r="U660" s="793"/>
      <c r="V660" s="794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799" t="s">
        <v>73</v>
      </c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0"/>
      <c r="P661" s="790"/>
      <c r="Q661" s="790"/>
      <c r="R661" s="790"/>
      <c r="S661" s="790"/>
      <c r="T661" s="790"/>
      <c r="U661" s="790"/>
      <c r="V661" s="790"/>
      <c r="W661" s="790"/>
      <c r="X661" s="790"/>
      <c r="Y661" s="790"/>
      <c r="Z661" s="790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5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89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791"/>
      <c r="P663" s="792" t="s">
        <v>71</v>
      </c>
      <c r="Q663" s="793"/>
      <c r="R663" s="793"/>
      <c r="S663" s="793"/>
      <c r="T663" s="793"/>
      <c r="U663" s="793"/>
      <c r="V663" s="794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791"/>
      <c r="P664" s="792" t="s">
        <v>71</v>
      </c>
      <c r="Q664" s="793"/>
      <c r="R664" s="793"/>
      <c r="S664" s="793"/>
      <c r="T664" s="793"/>
      <c r="U664" s="793"/>
      <c r="V664" s="794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8"/>
      <c r="P665" s="937" t="s">
        <v>1060</v>
      </c>
      <c r="Q665" s="925"/>
      <c r="R665" s="925"/>
      <c r="S665" s="925"/>
      <c r="T665" s="925"/>
      <c r="U665" s="925"/>
      <c r="V665" s="926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240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240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8"/>
      <c r="P666" s="937" t="s">
        <v>1061</v>
      </c>
      <c r="Q666" s="925"/>
      <c r="R666" s="925"/>
      <c r="S666" s="925"/>
      <c r="T666" s="925"/>
      <c r="U666" s="925"/>
      <c r="V666" s="926"/>
      <c r="W666" s="37" t="s">
        <v>69</v>
      </c>
      <c r="X666" s="779">
        <f>IFERROR(SUM(BM22:BM662),"0")</f>
        <v>265.20000000000005</v>
      </c>
      <c r="Y666" s="779">
        <f>IFERROR(SUM(BN22:BN662),"0")</f>
        <v>265.20000000000005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798"/>
      <c r="P667" s="937" t="s">
        <v>1062</v>
      </c>
      <c r="Q667" s="925"/>
      <c r="R667" s="925"/>
      <c r="S667" s="925"/>
      <c r="T667" s="925"/>
      <c r="U667" s="925"/>
      <c r="V667" s="926"/>
      <c r="W667" s="37" t="s">
        <v>1063</v>
      </c>
      <c r="X667" s="38">
        <f>ROUNDUP(SUM(BO22:BO662),0)</f>
        <v>1</v>
      </c>
      <c r="Y667" s="38">
        <f>ROUNDUP(SUM(BP22:BP662),0)</f>
        <v>1</v>
      </c>
      <c r="Z667" s="37"/>
      <c r="AA667" s="780"/>
      <c r="AB667" s="780"/>
      <c r="AC667" s="780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798"/>
      <c r="P668" s="937" t="s">
        <v>1064</v>
      </c>
      <c r="Q668" s="925"/>
      <c r="R668" s="925"/>
      <c r="S668" s="925"/>
      <c r="T668" s="925"/>
      <c r="U668" s="925"/>
      <c r="V668" s="926"/>
      <c r="W668" s="37" t="s">
        <v>69</v>
      </c>
      <c r="X668" s="779">
        <f>GrossWeightTotal+PalletQtyTotal*25</f>
        <v>290.20000000000005</v>
      </c>
      <c r="Y668" s="779">
        <f>GrossWeightTotalR+PalletQtyTotalR*25</f>
        <v>290.20000000000005</v>
      </c>
      <c r="Z668" s="37"/>
      <c r="AA668" s="780"/>
      <c r="AB668" s="780"/>
      <c r="AC668" s="780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8"/>
      <c r="P669" s="937" t="s">
        <v>1065</v>
      </c>
      <c r="Q669" s="925"/>
      <c r="R669" s="925"/>
      <c r="S669" s="925"/>
      <c r="T669" s="925"/>
      <c r="U669" s="925"/>
      <c r="V669" s="926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100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100</v>
      </c>
      <c r="Z669" s="37"/>
      <c r="AA669" s="780"/>
      <c r="AB669" s="780"/>
      <c r="AC669" s="780"/>
    </row>
    <row r="670" spans="1:68" ht="14.25" customHeight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8"/>
      <c r="P670" s="937" t="s">
        <v>1066</v>
      </c>
      <c r="Q670" s="925"/>
      <c r="R670" s="925"/>
      <c r="S670" s="925"/>
      <c r="T670" s="925"/>
      <c r="U670" s="925"/>
      <c r="V670" s="926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0.65100000000000002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20" t="s">
        <v>111</v>
      </c>
      <c r="D672" s="1002"/>
      <c r="E672" s="1002"/>
      <c r="F672" s="1002"/>
      <c r="G672" s="1002"/>
      <c r="H672" s="1003"/>
      <c r="I672" s="820" t="s">
        <v>323</v>
      </c>
      <c r="J672" s="1002"/>
      <c r="K672" s="1002"/>
      <c r="L672" s="1002"/>
      <c r="M672" s="1002"/>
      <c r="N672" s="1002"/>
      <c r="O672" s="1002"/>
      <c r="P672" s="1002"/>
      <c r="Q672" s="1002"/>
      <c r="R672" s="1002"/>
      <c r="S672" s="1002"/>
      <c r="T672" s="1002"/>
      <c r="U672" s="1002"/>
      <c r="V672" s="1003"/>
      <c r="W672" s="820" t="s">
        <v>658</v>
      </c>
      <c r="X672" s="1003"/>
      <c r="Y672" s="820" t="s">
        <v>747</v>
      </c>
      <c r="Z672" s="1002"/>
      <c r="AA672" s="1002"/>
      <c r="AB672" s="1003"/>
      <c r="AC672" s="774" t="s">
        <v>854</v>
      </c>
      <c r="AD672" s="774" t="s">
        <v>934</v>
      </c>
      <c r="AE672" s="820" t="s">
        <v>939</v>
      </c>
      <c r="AF672" s="1003"/>
    </row>
    <row r="673" spans="1:32" ht="14.25" customHeight="1" thickTop="1" x14ac:dyDescent="0.2">
      <c r="A673" s="1092" t="s">
        <v>1069</v>
      </c>
      <c r="B673" s="820" t="s">
        <v>63</v>
      </c>
      <c r="C673" s="820" t="s">
        <v>112</v>
      </c>
      <c r="D673" s="820" t="s">
        <v>139</v>
      </c>
      <c r="E673" s="820" t="s">
        <v>218</v>
      </c>
      <c r="F673" s="820" t="s">
        <v>240</v>
      </c>
      <c r="G673" s="820" t="s">
        <v>284</v>
      </c>
      <c r="H673" s="820" t="s">
        <v>111</v>
      </c>
      <c r="I673" s="820" t="s">
        <v>324</v>
      </c>
      <c r="J673" s="820" t="s">
        <v>348</v>
      </c>
      <c r="K673" s="820" t="s">
        <v>426</v>
      </c>
      <c r="L673" s="820" t="s">
        <v>445</v>
      </c>
      <c r="M673" s="820" t="s">
        <v>469</v>
      </c>
      <c r="N673" s="775"/>
      <c r="O673" s="820" t="s">
        <v>498</v>
      </c>
      <c r="P673" s="820" t="s">
        <v>501</v>
      </c>
      <c r="Q673" s="820" t="s">
        <v>510</v>
      </c>
      <c r="R673" s="820" t="s">
        <v>526</v>
      </c>
      <c r="S673" s="820" t="s">
        <v>536</v>
      </c>
      <c r="T673" s="820" t="s">
        <v>549</v>
      </c>
      <c r="U673" s="820" t="s">
        <v>560</v>
      </c>
      <c r="V673" s="820" t="s">
        <v>645</v>
      </c>
      <c r="W673" s="820" t="s">
        <v>659</v>
      </c>
      <c r="X673" s="820" t="s">
        <v>703</v>
      </c>
      <c r="Y673" s="820" t="s">
        <v>748</v>
      </c>
      <c r="Z673" s="820" t="s">
        <v>812</v>
      </c>
      <c r="AA673" s="820" t="s">
        <v>834</v>
      </c>
      <c r="AB673" s="820" t="s">
        <v>850</v>
      </c>
      <c r="AC673" s="820" t="s">
        <v>854</v>
      </c>
      <c r="AD673" s="820" t="s">
        <v>934</v>
      </c>
      <c r="AE673" s="820" t="s">
        <v>939</v>
      </c>
      <c r="AF673" s="820" t="s">
        <v>1039</v>
      </c>
    </row>
    <row r="674" spans="1:32" ht="13.5" customHeight="1" thickBot="1" x14ac:dyDescent="0.25">
      <c r="A674" s="1093"/>
      <c r="B674" s="821"/>
      <c r="C674" s="821"/>
      <c r="D674" s="821"/>
      <c r="E674" s="821"/>
      <c r="F674" s="821"/>
      <c r="G674" s="821"/>
      <c r="H674" s="821"/>
      <c r="I674" s="821"/>
      <c r="J674" s="821"/>
      <c r="K674" s="821"/>
      <c r="L674" s="821"/>
      <c r="M674" s="821"/>
      <c r="N674" s="775"/>
      <c r="O674" s="821"/>
      <c r="P674" s="821"/>
      <c r="Q674" s="821"/>
      <c r="R674" s="821"/>
      <c r="S674" s="821"/>
      <c r="T674" s="821"/>
      <c r="U674" s="821"/>
      <c r="V674" s="821"/>
      <c r="W674" s="821"/>
      <c r="X674" s="821"/>
      <c r="Y674" s="821"/>
      <c r="Z674" s="821"/>
      <c r="AA674" s="821"/>
      <c r="AB674" s="821"/>
      <c r="AC674" s="821"/>
      <c r="AD674" s="821"/>
      <c r="AE674" s="821"/>
      <c r="AF674" s="821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0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46">
        <f>IFERROR(Y106*1,"0")+IFERROR(Y107*1,"0")+IFERROR(Y108*1,"0")+IFERROR(Y112*1,"0")+IFERROR(Y113*1,"0")+IFERROR(Y114*1,"0")+IFERROR(Y115*1,"0")+IFERROR(Y116*1,"0")+IFERROR(Y117*1,"0")</f>
        <v>0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0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240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0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421:T421"/>
    <mergeCell ref="P123:T123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256:E256"/>
    <mergeCell ref="D462:E462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P71:V71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8 X124 X309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+AXtvEqMKaWRrA+Uc2kiLPUxCukwpXvFtukDXXzQxqZ8MC2YWvNEu/yE7rftQ97UAZ6sI+6Fcx5mSXgXVXVXbw==" saltValue="0aGlBLCFuSTSR8EChmkE/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2024-12-27T07:08:05Z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