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29F2F37E-E760-4C75-8382-64494185CA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P589" i="1"/>
  <c r="BO589" i="1"/>
  <c r="BN589" i="1"/>
  <c r="BM589" i="1"/>
  <c r="Z589" i="1"/>
  <c r="Y589" i="1"/>
  <c r="P589" i="1"/>
  <c r="BO588" i="1"/>
  <c r="BM588" i="1"/>
  <c r="Y588" i="1"/>
  <c r="BP588" i="1" s="1"/>
  <c r="P588" i="1"/>
  <c r="BP587" i="1"/>
  <c r="BO587" i="1"/>
  <c r="BN587" i="1"/>
  <c r="BM587" i="1"/>
  <c r="Z587" i="1"/>
  <c r="Y587" i="1"/>
  <c r="Y591" i="1" s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Y585" i="1" s="1"/>
  <c r="P575" i="1"/>
  <c r="X573" i="1"/>
  <c r="X572" i="1"/>
  <c r="BP571" i="1"/>
  <c r="BO571" i="1"/>
  <c r="BN571" i="1"/>
  <c r="BM571" i="1"/>
  <c r="Z571" i="1"/>
  <c r="Y571" i="1"/>
  <c r="P571" i="1"/>
  <c r="BO570" i="1"/>
  <c r="BM570" i="1"/>
  <c r="Y570" i="1"/>
  <c r="BP570" i="1" s="1"/>
  <c r="P570" i="1"/>
  <c r="BO569" i="1"/>
  <c r="BM569" i="1"/>
  <c r="Y569" i="1"/>
  <c r="Y573" i="1" s="1"/>
  <c r="P569" i="1"/>
  <c r="X567" i="1"/>
  <c r="X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Y550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8" i="1" s="1"/>
  <c r="X521" i="1"/>
  <c r="Y520" i="1"/>
  <c r="X520" i="1"/>
  <c r="BP519" i="1"/>
  <c r="BO519" i="1"/>
  <c r="BN519" i="1"/>
  <c r="BM519" i="1"/>
  <c r="Z519" i="1"/>
  <c r="Z520" i="1" s="1"/>
  <c r="Y519" i="1"/>
  <c r="Z672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Y672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55" i="1" s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P437" i="1" s="1"/>
  <c r="BO436" i="1"/>
  <c r="BM436" i="1"/>
  <c r="Y436" i="1"/>
  <c r="Y438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W672" i="1" s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V672" i="1" s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2" i="1" s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I672" i="1" s="1"/>
  <c r="P189" i="1"/>
  <c r="X185" i="1"/>
  <c r="X184" i="1"/>
  <c r="BO183" i="1"/>
  <c r="BM183" i="1"/>
  <c r="Z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6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BN183" i="1"/>
  <c r="Y184" i="1"/>
  <c r="BP197" i="1"/>
  <c r="BN197" i="1"/>
  <c r="Z197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H9" i="1"/>
  <c r="B672" i="1"/>
  <c r="X663" i="1"/>
  <c r="X664" i="1"/>
  <c r="X666" i="1"/>
  <c r="Y24" i="1"/>
  <c r="Z27" i="1"/>
  <c r="Z35" i="1" s="1"/>
  <c r="BN27" i="1"/>
  <c r="Y663" i="1" s="1"/>
  <c r="Z32" i="1"/>
  <c r="BN32" i="1"/>
  <c r="Z34" i="1"/>
  <c r="BN34" i="1"/>
  <c r="Z38" i="1"/>
  <c r="Z39" i="1" s="1"/>
  <c r="BN38" i="1"/>
  <c r="BP38" i="1"/>
  <c r="Y664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2" i="1"/>
  <c r="Z108" i="1"/>
  <c r="Z110" i="1" s="1"/>
  <c r="BN108" i="1"/>
  <c r="Y111" i="1"/>
  <c r="Z114" i="1"/>
  <c r="Z119" i="1" s="1"/>
  <c r="BN114" i="1"/>
  <c r="Z116" i="1"/>
  <c r="BN116" i="1"/>
  <c r="F672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2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Y191" i="1"/>
  <c r="Y202" i="1"/>
  <c r="BP193" i="1"/>
  <c r="BN193" i="1"/>
  <c r="BP195" i="1"/>
  <c r="BN195" i="1"/>
  <c r="Z195" i="1"/>
  <c r="Z201" i="1" s="1"/>
  <c r="BP199" i="1"/>
  <c r="BN199" i="1"/>
  <c r="Z199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7" i="1"/>
  <c r="Y246" i="1"/>
  <c r="BP240" i="1"/>
  <c r="BN240" i="1"/>
  <c r="Z240" i="1"/>
  <c r="J672" i="1"/>
  <c r="Y207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72" i="1"/>
  <c r="Z263" i="1"/>
  <c r="Z271" i="1" s="1"/>
  <c r="BN263" i="1"/>
  <c r="BP263" i="1"/>
  <c r="Z265" i="1"/>
  <c r="BN265" i="1"/>
  <c r="Z267" i="1"/>
  <c r="BN267" i="1"/>
  <c r="Z269" i="1"/>
  <c r="BN269" i="1"/>
  <c r="Y272" i="1"/>
  <c r="M672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Y366" i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258" i="1"/>
  <c r="Y295" i="1"/>
  <c r="Y302" i="1"/>
  <c r="Y311" i="1"/>
  <c r="Y344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Y407" i="1"/>
  <c r="Y413" i="1"/>
  <c r="Y429" i="1"/>
  <c r="Y433" i="1"/>
  <c r="Y439" i="1"/>
  <c r="Y459" i="1"/>
  <c r="Y467" i="1"/>
  <c r="Y472" i="1"/>
  <c r="Y478" i="1"/>
  <c r="BP502" i="1"/>
  <c r="BN502" i="1"/>
  <c r="Z405" i="1"/>
  <c r="Z406" i="1" s="1"/>
  <c r="BN405" i="1"/>
  <c r="BP405" i="1"/>
  <c r="Y406" i="1"/>
  <c r="Z409" i="1"/>
  <c r="Z412" i="1" s="1"/>
  <c r="BN409" i="1"/>
  <c r="BP409" i="1"/>
  <c r="Z411" i="1"/>
  <c r="BN411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Z431" i="1"/>
  <c r="Z433" i="1" s="1"/>
  <c r="BN431" i="1"/>
  <c r="BP431" i="1"/>
  <c r="Z436" i="1"/>
  <c r="Z438" i="1" s="1"/>
  <c r="BN436" i="1"/>
  <c r="BP436" i="1"/>
  <c r="Z437" i="1"/>
  <c r="BN437" i="1"/>
  <c r="X672" i="1"/>
  <c r="Z447" i="1"/>
  <c r="Z454" i="1" s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Z467" i="1" s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Y505" i="1"/>
  <c r="Y506" i="1"/>
  <c r="Z481" i="1"/>
  <c r="Z505" i="1" s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Z566" i="1"/>
  <c r="Z509" i="1"/>
  <c r="Z510" i="1" s="1"/>
  <c r="BN509" i="1"/>
  <c r="BP509" i="1"/>
  <c r="Z513" i="1"/>
  <c r="Z515" i="1" s="1"/>
  <c r="BN513" i="1"/>
  <c r="BP513" i="1"/>
  <c r="Y516" i="1"/>
  <c r="Y521" i="1"/>
  <c r="Z523" i="1"/>
  <c r="Z528" i="1" s="1"/>
  <c r="BN523" i="1"/>
  <c r="BP523" i="1"/>
  <c r="Z526" i="1"/>
  <c r="BN526" i="1"/>
  <c r="Y529" i="1"/>
  <c r="AA672" i="1"/>
  <c r="Z541" i="1"/>
  <c r="Z544" i="1" s="1"/>
  <c r="BN541" i="1"/>
  <c r="Z543" i="1"/>
  <c r="BN543" i="1"/>
  <c r="Y544" i="1"/>
  <c r="Z548" i="1"/>
  <c r="Z549" i="1" s="1"/>
  <c r="BN548" i="1"/>
  <c r="BP548" i="1"/>
  <c r="Y549" i="1"/>
  <c r="AC672" i="1"/>
  <c r="Z555" i="1"/>
  <c r="BN555" i="1"/>
  <c r="Z557" i="1"/>
  <c r="BN557" i="1"/>
  <c r="Z559" i="1"/>
  <c r="BN559" i="1"/>
  <c r="Z561" i="1"/>
  <c r="BN561" i="1"/>
  <c r="Z563" i="1"/>
  <c r="BN563" i="1"/>
  <c r="Z565" i="1"/>
  <c r="BN565" i="1"/>
  <c r="Y566" i="1"/>
  <c r="Z569" i="1"/>
  <c r="BN569" i="1"/>
  <c r="BP569" i="1"/>
  <c r="Y572" i="1"/>
  <c r="Y584" i="1"/>
  <c r="Y590" i="1"/>
  <c r="BP611" i="1"/>
  <c r="BN611" i="1"/>
  <c r="Z611" i="1"/>
  <c r="BP613" i="1"/>
  <c r="BN613" i="1"/>
  <c r="Z613" i="1"/>
  <c r="Y615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AB672" i="1"/>
  <c r="Y545" i="1"/>
  <c r="Y567" i="1"/>
  <c r="Z570" i="1"/>
  <c r="BN570" i="1"/>
  <c r="Z576" i="1"/>
  <c r="Z584" i="1" s="1"/>
  <c r="BN576" i="1"/>
  <c r="Z578" i="1"/>
  <c r="BN578" i="1"/>
  <c r="Z580" i="1"/>
  <c r="BN580" i="1"/>
  <c r="Z582" i="1"/>
  <c r="BN582" i="1"/>
  <c r="Z588" i="1"/>
  <c r="Z590" i="1" s="1"/>
  <c r="BN58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Z614" i="1" s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AD672" i="1"/>
  <c r="Y665" i="1" l="1"/>
  <c r="Z572" i="1"/>
  <c r="Z648" i="1"/>
  <c r="Z428" i="1"/>
  <c r="Z401" i="1"/>
  <c r="Z395" i="1"/>
  <c r="Z381" i="1"/>
  <c r="Z246" i="1"/>
  <c r="Z179" i="1"/>
  <c r="Z97" i="1"/>
  <c r="Z667" i="1" s="1"/>
  <c r="Y662" i="1"/>
  <c r="Z635" i="1"/>
  <c r="X665" i="1"/>
  <c r="Z237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<sst xmlns="http://schemas.openxmlformats.org/spreadsheetml/2006/main" count="3131" uniqueCount="1079">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</sst>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9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100</v>
      </c>
      <c r="Y193" s="776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23.80952380952381</v>
      </c>
      <c r="Y201" s="777">
        <f>IFERROR(Y193/H193,"0")+IFERROR(Y194/H194,"0")+IFERROR(Y195/H195,"0")+IFERROR(Y196/H196,"0")+IFERROR(Y197/H197,"0")+IFERROR(Y198/H198,"0")+IFERROR(Y199/H199,"0")+IFERROR(Y200/H200,"0")</f>
        <v>24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100</v>
      </c>
      <c r="Y202" s="777">
        <f>IFERROR(SUM(Y193:Y200),"0")</f>
        <v>100.80000000000001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150</v>
      </c>
      <c r="Y227" s="776">
        <f t="shared" si="46"/>
        <v>156</v>
      </c>
      <c r="Z227" s="36">
        <f>IFERROR(IF(Y227=0,"",ROUNDUP(Y227/H227,0)*0.02175),"")</f>
        <v>0.43499999999999994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160.84615384615387</v>
      </c>
      <c r="BN227" s="64">
        <f t="shared" si="48"/>
        <v>167.28000000000003</v>
      </c>
      <c r="BO227" s="64">
        <f t="shared" si="49"/>
        <v>0.34340659340659335</v>
      </c>
      <c r="BP227" s="64">
        <f t="shared" si="50"/>
        <v>0.3571428571428571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19.23076923076923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0.43499999999999994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150</v>
      </c>
      <c r="Y238" s="777">
        <f>IFERROR(SUM(Y226:Y236),"0")</f>
        <v>156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500</v>
      </c>
      <c r="Y385" s="776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64.102564102564102</v>
      </c>
      <c r="Y388" s="777">
        <f>IFERROR(Y384/H384,"0")+IFERROR(Y385/H385,"0")+IFERROR(Y386/H386,"0")+IFERROR(Y387/H387,"0")</f>
        <v>65</v>
      </c>
      <c r="Z388" s="777">
        <f>IFERROR(IF(Z384="",0,Z384),"0")+IFERROR(IF(Z385="",0,Z385),"0")+IFERROR(IF(Z386="",0,Z386),"0")+IFERROR(IF(Z387="",0,Z387),"0")</f>
        <v>1.4137499999999998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500</v>
      </c>
      <c r="Y389" s="777">
        <f>IFERROR(SUM(Y384:Y387),"0")</f>
        <v>507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400</v>
      </c>
      <c r="Y421" s="776">
        <f t="shared" si="87"/>
        <v>405</v>
      </c>
      <c r="Z421" s="36">
        <f>IFERROR(IF(Y421=0,"",ROUNDUP(Y421/H421,0)*0.02175),"")</f>
        <v>0.58724999999999994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412.8</v>
      </c>
      <c r="BN421" s="64">
        <f t="shared" si="89"/>
        <v>417.96000000000004</v>
      </c>
      <c r="BO421" s="64">
        <f t="shared" si="90"/>
        <v>0.55555555555555558</v>
      </c>
      <c r="BP421" s="64">
        <f t="shared" si="91"/>
        <v>0.5625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26.666666666666668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27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0.58724999999999994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400</v>
      </c>
      <c r="Y429" s="777">
        <f>IFERROR(SUM(Y417:Y427),"0")</f>
        <v>405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2880</v>
      </c>
      <c r="Y431" s="776">
        <f>IFERROR(IF(X431="",0,CEILING((X431/$H431),1)*$H431),"")</f>
        <v>2880</v>
      </c>
      <c r="Z431" s="36">
        <f>IFERROR(IF(Y431=0,"",ROUNDUP(Y431/H431,0)*0.02175),"")</f>
        <v>4.1760000000000002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2972.1600000000003</v>
      </c>
      <c r="BN431" s="64">
        <f>IFERROR(Y431*I431/H431,"0")</f>
        <v>2972.1600000000003</v>
      </c>
      <c r="BO431" s="64">
        <f>IFERROR(1/J431*(X431/H431),"0")</f>
        <v>4</v>
      </c>
      <c r="BP431" s="64">
        <f>IFERROR(1/J431*(Y431/H431),"0")</f>
        <v>4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192</v>
      </c>
      <c r="Y433" s="777">
        <f>IFERROR(Y431/H431,"0")+IFERROR(Y432/H432,"0")</f>
        <v>192</v>
      </c>
      <c r="Z433" s="777">
        <f>IFERROR(IF(Z431="",0,Z431),"0")+IFERROR(IF(Z432="",0,Z432),"0")</f>
        <v>4.1760000000000002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2880</v>
      </c>
      <c r="Y434" s="777">
        <f>IFERROR(SUM(Y431:Y432),"0")</f>
        <v>2880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200</v>
      </c>
      <c r="Y437" s="776">
        <f>IFERROR(IF(X437="",0,CEILING((X437/$H437),1)*$H437),"")</f>
        <v>207</v>
      </c>
      <c r="Z437" s="36">
        <f>IFERROR(IF(Y437=0,"",ROUNDUP(Y437/H437,0)*0.02175),"")</f>
        <v>0.50024999999999997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212.53333333333333</v>
      </c>
      <c r="BN437" s="64">
        <f>IFERROR(Y437*I437/H437,"0")</f>
        <v>219.97200000000001</v>
      </c>
      <c r="BO437" s="64">
        <f>IFERROR(1/J437*(X437/H437),"0")</f>
        <v>0.3968253968253968</v>
      </c>
      <c r="BP437" s="64">
        <f>IFERROR(1/J437*(Y437/H437),"0")</f>
        <v>0.4107142857142857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22.222222222222221</v>
      </c>
      <c r="Y438" s="777">
        <f>IFERROR(Y436/H436,"0")+IFERROR(Y437/H437,"0")</f>
        <v>23</v>
      </c>
      <c r="Z438" s="777">
        <f>IFERROR(IF(Z436="",0,Z436),"0")+IFERROR(IF(Z437="",0,Z437),"0")</f>
        <v>0.50024999999999997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200</v>
      </c>
      <c r="Y439" s="777">
        <f>IFERROR(SUM(Y436:Y437),"0")</f>
        <v>207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550</v>
      </c>
      <c r="Y569" s="776">
        <f>IFERROR(IF(X569="",0,CEILING((X569/$H569),1)*$H569),"")</f>
        <v>554.4</v>
      </c>
      <c r="Z569" s="36">
        <f>IFERROR(IF(Y569=0,"",ROUNDUP(Y569/H569,0)*0.01196),"")</f>
        <v>1.2558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587.5</v>
      </c>
      <c r="BN569" s="64">
        <f>IFERROR(Y569*I569/H569,"0")</f>
        <v>592.19999999999993</v>
      </c>
      <c r="BO569" s="64">
        <f>IFERROR(1/J569*(X569/H569),"0")</f>
        <v>1.0016025641025641</v>
      </c>
      <c r="BP569" s="64">
        <f>IFERROR(1/J569*(Y569/H569),"0")</f>
        <v>1.0096153846153846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104.16666666666666</v>
      </c>
      <c r="Y572" s="777">
        <f>IFERROR(Y569/H569,"0")+IFERROR(Y570/H570,"0")+IFERROR(Y571/H571,"0")</f>
        <v>104.99999999999999</v>
      </c>
      <c r="Z572" s="777">
        <f>IFERROR(IF(Z569="",0,Z569),"0")+IFERROR(IF(Z570="",0,Z570),"0")+IFERROR(IF(Z571="",0,Z571),"0")</f>
        <v>1.2558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550</v>
      </c>
      <c r="Y573" s="777">
        <f>IFERROR(SUM(Y569:Y571),"0")</f>
        <v>554.4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4780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4810.2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4988.4219047619054</v>
      </c>
      <c r="Y663" s="777">
        <f>IFERROR(SUM(BN22:BN659),"0")</f>
        <v>5020.5119999999997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8</v>
      </c>
      <c r="Y664" s="38">
        <f>ROUNDUP(SUM(BP22:BP659),0)</f>
        <v>8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5188.4219047619054</v>
      </c>
      <c r="Y665" s="777">
        <f>GrossWeightTotalR+PalletQtyTotalR*25</f>
        <v>5220.5119999999997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452.19841269841265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456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8.5845300000000009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100.80000000000001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507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3492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554.4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