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15C679-95A2-4BC7-B6CA-2807E906CA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BO384" i="1" s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Y262" i="1" s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BO203" i="1" s="1"/>
  <c r="O203" i="1"/>
  <c r="BN202" i="1"/>
  <c r="BL202" i="1"/>
  <c r="X202" i="1"/>
  <c r="BO202" i="1" s="1"/>
  <c r="O202" i="1"/>
  <c r="BN201" i="1"/>
  <c r="BL201" i="1"/>
  <c r="X201" i="1"/>
  <c r="BO201" i="1" s="1"/>
  <c r="O201" i="1"/>
  <c r="W199" i="1"/>
  <c r="W198" i="1"/>
  <c r="BN197" i="1"/>
  <c r="BL197" i="1"/>
  <c r="X197" i="1"/>
  <c r="BO197" i="1" s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N169" i="1"/>
  <c r="BL169" i="1"/>
  <c r="X169" i="1"/>
  <c r="BO169" i="1" s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Y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Y31" i="1" l="1"/>
  <c r="BM31" i="1"/>
  <c r="Y72" i="1"/>
  <c r="BM72" i="1"/>
  <c r="Y169" i="1"/>
  <c r="BM169" i="1"/>
  <c r="Y214" i="1"/>
  <c r="BM214" i="1"/>
  <c r="Y269" i="1"/>
  <c r="BM269" i="1"/>
  <c r="Y378" i="1"/>
  <c r="Y379" i="1" s="1"/>
  <c r="BM378" i="1"/>
  <c r="BO378" i="1"/>
  <c r="X379" i="1"/>
  <c r="Y384" i="1"/>
  <c r="BM384" i="1"/>
  <c r="Y463" i="1"/>
  <c r="BM463" i="1"/>
  <c r="B550" i="1"/>
  <c r="W542" i="1"/>
  <c r="E550" i="1"/>
  <c r="Y80" i="1"/>
  <c r="BM80" i="1"/>
  <c r="Y102" i="1"/>
  <c r="BM102" i="1"/>
  <c r="Y118" i="1"/>
  <c r="BM118" i="1"/>
  <c r="Y154" i="1"/>
  <c r="BM154" i="1"/>
  <c r="Y183" i="1"/>
  <c r="BM183" i="1"/>
  <c r="Y201" i="1"/>
  <c r="BM201" i="1"/>
  <c r="Y229" i="1"/>
  <c r="BM229" i="1"/>
  <c r="Y256" i="1"/>
  <c r="BM256" i="1"/>
  <c r="Y296" i="1"/>
  <c r="BM296" i="1"/>
  <c r="Y362" i="1"/>
  <c r="BM362" i="1"/>
  <c r="Y396" i="1"/>
  <c r="BM396" i="1"/>
  <c r="Y430" i="1"/>
  <c r="BM430" i="1"/>
  <c r="Y475" i="1"/>
  <c r="BM475" i="1"/>
  <c r="Y479" i="1"/>
  <c r="BM479" i="1"/>
  <c r="BO145" i="1"/>
  <c r="BM145" i="1"/>
  <c r="Y145" i="1"/>
  <c r="BO177" i="1"/>
  <c r="BM177" i="1"/>
  <c r="Y177" i="1"/>
  <c r="BO195" i="1"/>
  <c r="BM195" i="1"/>
  <c r="Y195" i="1"/>
  <c r="BO225" i="1"/>
  <c r="BM225" i="1"/>
  <c r="Y225" i="1"/>
  <c r="BO244" i="1"/>
  <c r="BM244" i="1"/>
  <c r="Y244" i="1"/>
  <c r="BO287" i="1"/>
  <c r="BM287" i="1"/>
  <c r="Y287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76" i="1"/>
  <c r="BM76" i="1"/>
  <c r="Y84" i="1"/>
  <c r="BM84" i="1"/>
  <c r="Y98" i="1"/>
  <c r="BM98" i="1"/>
  <c r="Y110" i="1"/>
  <c r="BM110" i="1"/>
  <c r="BO114" i="1"/>
  <c r="BM114" i="1"/>
  <c r="BO126" i="1"/>
  <c r="BM126" i="1"/>
  <c r="Y126" i="1"/>
  <c r="BO158" i="1"/>
  <c r="BM158" i="1"/>
  <c r="Y158" i="1"/>
  <c r="BO187" i="1"/>
  <c r="BM187" i="1"/>
  <c r="Y187" i="1"/>
  <c r="BO210" i="1"/>
  <c r="BM210" i="1"/>
  <c r="Y210" i="1"/>
  <c r="X249" i="1"/>
  <c r="BO236" i="1"/>
  <c r="BM236" i="1"/>
  <c r="Y236" i="1"/>
  <c r="BO265" i="1"/>
  <c r="BM265" i="1"/>
  <c r="Y265" i="1"/>
  <c r="BO304" i="1"/>
  <c r="BM304" i="1"/>
  <c r="Y304" i="1"/>
  <c r="X310" i="1"/>
  <c r="BO309" i="1"/>
  <c r="BM309" i="1"/>
  <c r="Y309" i="1"/>
  <c r="Y310" i="1" s="1"/>
  <c r="BO313" i="1"/>
  <c r="BM313" i="1"/>
  <c r="Y313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160" i="1"/>
  <c r="I550" i="1"/>
  <c r="X199" i="1"/>
  <c r="X283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W543" i="1" s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85" i="1"/>
  <c r="BM185" i="1"/>
  <c r="Y189" i="1"/>
  <c r="BM189" i="1"/>
  <c r="Y193" i="1"/>
  <c r="BM193" i="1"/>
  <c r="Y197" i="1"/>
  <c r="BM197" i="1"/>
  <c r="X205" i="1"/>
  <c r="Y203" i="1"/>
  <c r="BM203" i="1"/>
  <c r="J550" i="1"/>
  <c r="Y212" i="1"/>
  <c r="BM212" i="1"/>
  <c r="Y218" i="1"/>
  <c r="BM218" i="1"/>
  <c r="BO218" i="1"/>
  <c r="X231" i="1"/>
  <c r="Y227" i="1"/>
  <c r="BM227" i="1"/>
  <c r="Y234" i="1"/>
  <c r="BM234" i="1"/>
  <c r="BO234" i="1"/>
  <c r="Y238" i="1"/>
  <c r="BM238" i="1"/>
  <c r="Y242" i="1"/>
  <c r="BM242" i="1"/>
  <c r="Y246" i="1"/>
  <c r="BM246" i="1"/>
  <c r="X260" i="1"/>
  <c r="Y258" i="1"/>
  <c r="BM258" i="1"/>
  <c r="Y263" i="1"/>
  <c r="BM263" i="1"/>
  <c r="Y267" i="1"/>
  <c r="BM267" i="1"/>
  <c r="Y275" i="1"/>
  <c r="BM275" i="1"/>
  <c r="Y280" i="1"/>
  <c r="BM280" i="1"/>
  <c r="BO280" i="1"/>
  <c r="Y281" i="1"/>
  <c r="BM281" i="1"/>
  <c r="Y294" i="1"/>
  <c r="BM294" i="1"/>
  <c r="Y298" i="1"/>
  <c r="BM298" i="1"/>
  <c r="Y315" i="1"/>
  <c r="BM315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X259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Y257" i="1"/>
  <c r="BM257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271" i="1" l="1"/>
  <c r="Y259" i="1"/>
  <c r="Y178" i="1"/>
  <c r="Y130" i="1"/>
  <c r="Y93" i="1"/>
  <c r="Y86" i="1"/>
  <c r="Y61" i="1"/>
  <c r="Y485" i="1"/>
  <c r="Y363" i="1"/>
  <c r="Y289" i="1"/>
  <c r="Y316" i="1"/>
  <c r="Y248" i="1"/>
  <c r="Y34" i="1"/>
  <c r="Y507" i="1"/>
  <c r="Y514" i="1"/>
  <c r="Y454" i="1"/>
  <c r="Y434" i="1"/>
  <c r="Y408" i="1"/>
  <c r="Y339" i="1"/>
  <c r="Y205" i="1"/>
  <c r="Y198" i="1"/>
  <c r="Y103" i="1"/>
  <c r="Y523" i="1"/>
  <c r="Y402" i="1"/>
  <c r="X541" i="1"/>
  <c r="Y538" i="1"/>
  <c r="Y491" i="1"/>
  <c r="Y300" i="1"/>
  <c r="Y471" i="1"/>
  <c r="Y230" i="1"/>
  <c r="Y215" i="1"/>
  <c r="Y160" i="1"/>
  <c r="Y147" i="1"/>
  <c r="Y139" i="1"/>
  <c r="Y120" i="1"/>
  <c r="X540" i="1"/>
  <c r="X542" i="1"/>
  <c r="Y277" i="1"/>
  <c r="X544" i="1"/>
  <c r="Y545" i="1" l="1"/>
  <c r="X543" i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<sst xmlns="http://schemas.openxmlformats.org/spreadsheetml/2006/main" count="2337" uniqueCount="777">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</sst>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262" sqref="AA262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776</v>
      </c>
      <c r="I5" s="724"/>
      <c r="J5" s="724"/>
      <c r="K5" s="724"/>
      <c r="L5" s="686"/>
      <c r="M5" s="58"/>
      <c r="O5" s="24" t="s">
        <v>10</v>
      </c>
      <c r="P5" s="454">
        <v>45435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Четверг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0.41666666666666669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hidden="1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hidden="1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hidden="1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4100</v>
      </c>
      <c r="X262" s="374">
        <f t="shared" ref="X262:X270" si="55">IFERROR(IF(W262="",0,CEILING((W262/$H262),1)*$H262),"")</f>
        <v>4102.8</v>
      </c>
      <c r="Y262" s="36">
        <f>IFERROR(IF(X262=0,"",ROUNDUP(X262/H262,0)*0.02175),"")</f>
        <v>11.440499999999998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4393.3076923076924</v>
      </c>
      <c r="BM262" s="64">
        <f t="shared" ref="BM262:BM270" si="57">IFERROR(X262*I262/H262,"0")</f>
        <v>4396.308</v>
      </c>
      <c r="BN262" s="64">
        <f t="shared" ref="BN262:BN270" si="58">IFERROR(1/J262*(W262/H262),"0")</f>
        <v>9.3864468864468851</v>
      </c>
      <c r="BO262" s="64">
        <f t="shared" ref="BO262:BO270" si="59">IFERROR(1/J262*(X262/H262),"0")</f>
        <v>9.3928571428571423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10.8</v>
      </c>
      <c r="X266" s="374">
        <f t="shared" si="55"/>
        <v>10.8</v>
      </c>
      <c r="Y266" s="36">
        <f>IFERROR(IF(X266=0,"",ROUNDUP(X266/H266,0)*0.00937),"")</f>
        <v>2.811E-2</v>
      </c>
      <c r="Z266" s="56"/>
      <c r="AA266" s="57"/>
      <c r="AE266" s="64"/>
      <c r="BB266" s="219" t="s">
        <v>1</v>
      </c>
      <c r="BL266" s="64">
        <f t="shared" si="56"/>
        <v>11.628000000000002</v>
      </c>
      <c r="BM266" s="64">
        <f t="shared" si="57"/>
        <v>11.628000000000002</v>
      </c>
      <c r="BN266" s="64">
        <f t="shared" si="58"/>
        <v>2.5000000000000001E-2</v>
      </c>
      <c r="BO266" s="64">
        <f t="shared" si="59"/>
        <v>2.5000000000000001E-2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528.64102564102564</v>
      </c>
      <c r="X271" s="375">
        <f>IFERROR(X262/H262,"0")+IFERROR(X263/H263,"0")+IFERROR(X264/H264,"0")+IFERROR(X265/H265,"0")+IFERROR(X266/H266,"0")+IFERROR(X267/H267,"0")+IFERROR(X268/H268,"0")+IFERROR(X269/H269,"0")+IFERROR(X270/H270,"0")</f>
        <v>529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11.468609999999998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4110.8</v>
      </c>
      <c r="X272" s="375">
        <f>IFERROR(SUM(X262:X270),"0")</f>
        <v>4113.6000000000004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7.65</v>
      </c>
      <c r="X282" s="374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29" t="s">
        <v>1</v>
      </c>
      <c r="BL282" s="64">
        <f>IFERROR(W282*I282/H282,"0")</f>
        <v>8.6999999999999993</v>
      </c>
      <c r="BM282" s="64">
        <f>IFERROR(X282*I282/H282,"0")</f>
        <v>8.6999999999999993</v>
      </c>
      <c r="BN282" s="64">
        <f>IFERROR(1/J282*(W282/H282),"0")</f>
        <v>1.9230769230769232E-2</v>
      </c>
      <c r="BO282" s="64">
        <f>IFERROR(1/J282*(X282/H282),"0")</f>
        <v>1.9230769230769232E-2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3.0000000000000004</v>
      </c>
      <c r="X283" s="375">
        <f>IFERROR(X280/H280,"0")+IFERROR(X281/H281,"0")+IFERROR(X282/H282,"0")</f>
        <v>3</v>
      </c>
      <c r="Y283" s="375">
        <f>IFERROR(IF(Y280="",0,Y280),"0")+IFERROR(IF(Y281="",0,Y281),"0")+IFERROR(IF(Y282="",0,Y282),"0")</f>
        <v>2.2589999999999999E-2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7.65</v>
      </c>
      <c r="X284" s="375">
        <f>IFERROR(SUM(X280:X282),"0")</f>
        <v>7.6499999999999995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hidden="1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IFERROR(IF(X330=0,"",ROUNDUP(X330/H330,0)*0.02175),"")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IFERROR(IF(X333=0,"",ROUNDUP(X333/H333,0)*0.02175),"")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550</v>
      </c>
      <c r="X336" s="374">
        <f t="shared" si="65"/>
        <v>555</v>
      </c>
      <c r="Y336" s="36">
        <f>IFERROR(IF(X336=0,"",ROUNDUP(X336/H336,0)*0.02175),"")</f>
        <v>0.80474999999999997</v>
      </c>
      <c r="Z336" s="56"/>
      <c r="AA336" s="57"/>
      <c r="AE336" s="64"/>
      <c r="BB336" s="255" t="s">
        <v>1</v>
      </c>
      <c r="BL336" s="64">
        <f t="shared" si="66"/>
        <v>567.6</v>
      </c>
      <c r="BM336" s="64">
        <f t="shared" si="67"/>
        <v>572.76</v>
      </c>
      <c r="BN336" s="64">
        <f t="shared" si="68"/>
        <v>0.76388888888888884</v>
      </c>
      <c r="BO336" s="64">
        <f t="shared" si="69"/>
        <v>0.77083333333333326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36.666666666666664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0.80474999999999997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550</v>
      </c>
      <c r="X340" s="375">
        <f>IFERROR(SUM(X329:X338),"0")</f>
        <v>555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hidden="1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hidden="1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hidden="1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hidden="1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4668.45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4676.25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4981.2356923076923</v>
      </c>
      <c r="X541" s="375">
        <f>IFERROR(SUM(BM22:BM537),"0")</f>
        <v>4989.3959999999997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11</v>
      </c>
      <c r="X542" s="38">
        <f>ROUNDUP(SUM(BO22:BO537),0)</f>
        <v>11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5256.2356923076923</v>
      </c>
      <c r="X543" s="375">
        <f>GrossWeightTotalR+PalletQtyTotalR*25</f>
        <v>5264.3959999999997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568.30769230769226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569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12.295949999999998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4121.25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4121.25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555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80"/>
        <filter val="11"/>
        <filter val="3,00"/>
        <filter val="36,67"/>
        <filter val="4 100,00"/>
        <filter val="4 110,80"/>
        <filter val="4 668,45"/>
        <filter val="4 981,24"/>
        <filter val="5 256,24"/>
        <filter val="528,64"/>
        <filter val="550,00"/>
        <filter val="568,31"/>
        <filter val="7,65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