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655D3C-AC47-4DF7-A056-27060A08B5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W476" i="1"/>
  <c r="BN475" i="1"/>
  <c r="BL475" i="1"/>
  <c r="X475" i="1"/>
  <c r="BO475" i="1" s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BO469" i="1" s="1"/>
  <c r="O469" i="1"/>
  <c r="BN468" i="1"/>
  <c r="BL468" i="1"/>
  <c r="X468" i="1"/>
  <c r="O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BO461" i="1" s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X447" i="1" s="1"/>
  <c r="O446" i="1"/>
  <c r="W444" i="1"/>
  <c r="W443" i="1"/>
  <c r="BN442" i="1"/>
  <c r="BL442" i="1"/>
  <c r="X442" i="1"/>
  <c r="X443" i="1" s="1"/>
  <c r="O442" i="1"/>
  <c r="W440" i="1"/>
  <c r="W439" i="1"/>
  <c r="BN438" i="1"/>
  <c r="BL438" i="1"/>
  <c r="X438" i="1"/>
  <c r="BO438" i="1" s="1"/>
  <c r="O438" i="1"/>
  <c r="BN437" i="1"/>
  <c r="BL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BO428" i="1" s="1"/>
  <c r="O428" i="1"/>
  <c r="BN427" i="1"/>
  <c r="BL427" i="1"/>
  <c r="X427" i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X425" i="1" s="1"/>
  <c r="O422" i="1"/>
  <c r="W419" i="1"/>
  <c r="W418" i="1"/>
  <c r="BN417" i="1"/>
  <c r="BL417" i="1"/>
  <c r="X417" i="1"/>
  <c r="BO417" i="1" s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X284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X139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X130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0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W544" i="1" s="1"/>
  <c r="BN23" i="1"/>
  <c r="BL23" i="1"/>
  <c r="X23" i="1"/>
  <c r="BO23" i="1" s="1"/>
  <c r="O23" i="1"/>
  <c r="BN22" i="1"/>
  <c r="BL22" i="1"/>
  <c r="X22" i="1"/>
  <c r="H10" i="1"/>
  <c r="A9" i="1"/>
  <c r="F10" i="1" s="1"/>
  <c r="D7" i="1"/>
  <c r="P6" i="1"/>
  <c r="O2" i="1"/>
  <c r="BO153" i="1" l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4" i="1"/>
  <c r="BM394" i="1"/>
  <c r="Y394" i="1"/>
  <c r="BO429" i="1"/>
  <c r="BM429" i="1"/>
  <c r="Y429" i="1"/>
  <c r="BO470" i="1"/>
  <c r="BM470" i="1"/>
  <c r="Y470" i="1"/>
  <c r="B550" i="1"/>
  <c r="W542" i="1"/>
  <c r="Y31" i="1"/>
  <c r="BM31" i="1"/>
  <c r="E550" i="1"/>
  <c r="Y72" i="1"/>
  <c r="BM72" i="1"/>
  <c r="Y80" i="1"/>
  <c r="BM80" i="1"/>
  <c r="Y92" i="1"/>
  <c r="BM92" i="1"/>
  <c r="Y102" i="1"/>
  <c r="BM102" i="1"/>
  <c r="X120" i="1"/>
  <c r="Y109" i="1"/>
  <c r="BM109" i="1"/>
  <c r="Y117" i="1"/>
  <c r="BM117" i="1"/>
  <c r="Y127" i="1"/>
  <c r="BM127" i="1"/>
  <c r="BO138" i="1"/>
  <c r="BM138" i="1"/>
  <c r="Y138" i="1"/>
  <c r="BO164" i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72" i="1"/>
  <c r="BM372" i="1"/>
  <c r="Y372" i="1"/>
  <c r="BO374" i="1"/>
  <c r="BM374" i="1"/>
  <c r="Y374" i="1"/>
  <c r="BO406" i="1"/>
  <c r="BM406" i="1"/>
  <c r="Y406" i="1"/>
  <c r="BO462" i="1"/>
  <c r="BM462" i="1"/>
  <c r="Y462" i="1"/>
  <c r="BO483" i="1"/>
  <c r="BM483" i="1"/>
  <c r="Y483" i="1"/>
  <c r="X167" i="1"/>
  <c r="X260" i="1"/>
  <c r="X316" i="1"/>
  <c r="BO176" i="1"/>
  <c r="BM176" i="1"/>
  <c r="Y176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Y247" i="1"/>
  <c r="BO265" i="1"/>
  <c r="BM265" i="1"/>
  <c r="Y265" i="1"/>
  <c r="BO287" i="1"/>
  <c r="BM287" i="1"/>
  <c r="Y287" i="1"/>
  <c r="BO304" i="1"/>
  <c r="BM304" i="1"/>
  <c r="Y304" i="1"/>
  <c r="BO334" i="1"/>
  <c r="BM334" i="1"/>
  <c r="Y334" i="1"/>
  <c r="BO343" i="1"/>
  <c r="BM343" i="1"/>
  <c r="Y343" i="1"/>
  <c r="BO366" i="1"/>
  <c r="BM366" i="1"/>
  <c r="Y366" i="1"/>
  <c r="W541" i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Y100" i="1"/>
  <c r="BM100" i="1"/>
  <c r="Y106" i="1"/>
  <c r="BM106" i="1"/>
  <c r="BO106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X147" i="1"/>
  <c r="Y151" i="1"/>
  <c r="BM151" i="1"/>
  <c r="X160" i="1"/>
  <c r="Y155" i="1"/>
  <c r="BM155" i="1"/>
  <c r="Y159" i="1"/>
  <c r="BM159" i="1"/>
  <c r="Y170" i="1"/>
  <c r="BM170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X24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BO335" i="1"/>
  <c r="BM335" i="1"/>
  <c r="Y335" i="1"/>
  <c r="BO360" i="1"/>
  <c r="BM360" i="1"/>
  <c r="Y360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BO416" i="1"/>
  <c r="BM416" i="1"/>
  <c r="Y416" i="1"/>
  <c r="BO431" i="1"/>
  <c r="BM431" i="1"/>
  <c r="Y431" i="1"/>
  <c r="U550" i="1"/>
  <c r="X454" i="1"/>
  <c r="BO451" i="1"/>
  <c r="BM451" i="1"/>
  <c r="Y451" i="1"/>
  <c r="BO453" i="1"/>
  <c r="BM453" i="1"/>
  <c r="Y453" i="1"/>
  <c r="V550" i="1"/>
  <c r="BO459" i="1"/>
  <c r="BM459" i="1"/>
  <c r="Y459" i="1"/>
  <c r="BO464" i="1"/>
  <c r="BM464" i="1"/>
  <c r="Y464" i="1"/>
  <c r="BO474" i="1"/>
  <c r="BM474" i="1"/>
  <c r="Y474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78" i="1"/>
  <c r="X199" i="1"/>
  <c r="X205" i="1"/>
  <c r="X231" i="1"/>
  <c r="X278" i="1"/>
  <c r="X283" i="1"/>
  <c r="O550" i="1"/>
  <c r="X317" i="1"/>
  <c r="BO392" i="1"/>
  <c r="BM392" i="1"/>
  <c r="Y392" i="1"/>
  <c r="BO400" i="1"/>
  <c r="BM400" i="1"/>
  <c r="Y400" i="1"/>
  <c r="X435" i="1"/>
  <c r="BO427" i="1"/>
  <c r="BM427" i="1"/>
  <c r="Y427" i="1"/>
  <c r="X439" i="1"/>
  <c r="BO437" i="1"/>
  <c r="BM437" i="1"/>
  <c r="Y437" i="1"/>
  <c r="BO452" i="1"/>
  <c r="BM452" i="1"/>
  <c r="Y452" i="1"/>
  <c r="BO460" i="1"/>
  <c r="BM460" i="1"/>
  <c r="Y460" i="1"/>
  <c r="BO468" i="1"/>
  <c r="BM468" i="1"/>
  <c r="Y468" i="1"/>
  <c r="BO481" i="1"/>
  <c r="BM481" i="1"/>
  <c r="Y481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X409" i="1"/>
  <c r="X485" i="1"/>
  <c r="X523" i="1"/>
  <c r="W543" i="1"/>
  <c r="H9" i="1"/>
  <c r="A10" i="1"/>
  <c r="Y22" i="1"/>
  <c r="BM22" i="1"/>
  <c r="BO22" i="1"/>
  <c r="X25" i="1"/>
  <c r="Y28" i="1"/>
  <c r="BM28" i="1"/>
  <c r="BO28" i="1"/>
  <c r="Y30" i="1"/>
  <c r="BM30" i="1"/>
  <c r="Y32" i="1"/>
  <c r="BM32" i="1"/>
  <c r="C550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X103" i="1"/>
  <c r="Y97" i="1"/>
  <c r="BM97" i="1"/>
  <c r="Y99" i="1"/>
  <c r="BM99" i="1"/>
  <c r="Y101" i="1"/>
  <c r="BM101" i="1"/>
  <c r="X104" i="1"/>
  <c r="BO108" i="1"/>
  <c r="BM108" i="1"/>
  <c r="Y108" i="1"/>
  <c r="BO112" i="1"/>
  <c r="BM112" i="1"/>
  <c r="Y112" i="1"/>
  <c r="F9" i="1"/>
  <c r="J9" i="1"/>
  <c r="X24" i="1"/>
  <c r="X62" i="1"/>
  <c r="X87" i="1"/>
  <c r="BO110" i="1"/>
  <c r="BM110" i="1"/>
  <c r="Y110" i="1"/>
  <c r="BO114" i="1"/>
  <c r="BM114" i="1"/>
  <c r="Y114" i="1"/>
  <c r="Y116" i="1"/>
  <c r="BM116" i="1"/>
  <c r="Y118" i="1"/>
  <c r="BM118" i="1"/>
  <c r="X121" i="1"/>
  <c r="Y124" i="1"/>
  <c r="BM124" i="1"/>
  <c r="BO124" i="1"/>
  <c r="Y126" i="1"/>
  <c r="BM126" i="1"/>
  <c r="Y128" i="1"/>
  <c r="BM128" i="1"/>
  <c r="F550" i="1"/>
  <c r="Y135" i="1"/>
  <c r="BM135" i="1"/>
  <c r="BO135" i="1"/>
  <c r="Y137" i="1"/>
  <c r="Y139" i="1" s="1"/>
  <c r="BM137" i="1"/>
  <c r="X140" i="1"/>
  <c r="G550" i="1"/>
  <c r="Y145" i="1"/>
  <c r="Y147" i="1" s="1"/>
  <c r="BM145" i="1"/>
  <c r="BO145" i="1"/>
  <c r="X148" i="1"/>
  <c r="H550" i="1"/>
  <c r="Y152" i="1"/>
  <c r="BM152" i="1"/>
  <c r="BO152" i="1"/>
  <c r="Y154" i="1"/>
  <c r="BM154" i="1"/>
  <c r="Y156" i="1"/>
  <c r="BM156" i="1"/>
  <c r="Y158" i="1"/>
  <c r="BM158" i="1"/>
  <c r="X161" i="1"/>
  <c r="I550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BM210" i="1"/>
  <c r="Y212" i="1"/>
  <c r="BM212" i="1"/>
  <c r="Y214" i="1"/>
  <c r="BM214" i="1"/>
  <c r="X215" i="1"/>
  <c r="Y218" i="1"/>
  <c r="Y220" i="1" s="1"/>
  <c r="BM218" i="1"/>
  <c r="BO218" i="1"/>
  <c r="X221" i="1"/>
  <c r="Y225" i="1"/>
  <c r="BM225" i="1"/>
  <c r="Y227" i="1"/>
  <c r="BM227" i="1"/>
  <c r="Y229" i="1"/>
  <c r="BM229" i="1"/>
  <c r="X230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72" i="1"/>
  <c r="X271" i="1"/>
  <c r="BO262" i="1"/>
  <c r="BM262" i="1"/>
  <c r="Y262" i="1"/>
  <c r="BO266" i="1"/>
  <c r="BM266" i="1"/>
  <c r="Y266" i="1"/>
  <c r="X216" i="1"/>
  <c r="L550" i="1"/>
  <c r="N550" i="1"/>
  <c r="BM247" i="1"/>
  <c r="X248" i="1"/>
  <c r="BO256" i="1"/>
  <c r="BM256" i="1"/>
  <c r="Y256" i="1"/>
  <c r="Y259" i="1" s="1"/>
  <c r="BO264" i="1"/>
  <c r="BM264" i="1"/>
  <c r="Y264" i="1"/>
  <c r="Y268" i="1"/>
  <c r="BM268" i="1"/>
  <c r="Y270" i="1"/>
  <c r="BM270" i="1"/>
  <c r="Y274" i="1"/>
  <c r="BM274" i="1"/>
  <c r="BO274" i="1"/>
  <c r="Y276" i="1"/>
  <c r="BM276" i="1"/>
  <c r="X277" i="1"/>
  <c r="Y282" i="1"/>
  <c r="Y283" i="1" s="1"/>
  <c r="BM282" i="1"/>
  <c r="BO282" i="1"/>
  <c r="Y286" i="1"/>
  <c r="BM286" i="1"/>
  <c r="BO286" i="1"/>
  <c r="Y288" i="1"/>
  <c r="BM288" i="1"/>
  <c r="X289" i="1"/>
  <c r="Y293" i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06" i="1"/>
  <c r="P550" i="1"/>
  <c r="X311" i="1"/>
  <c r="Y314" i="1"/>
  <c r="BM314" i="1"/>
  <c r="BO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R550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2" i="1"/>
  <c r="BO411" i="1"/>
  <c r="BM411" i="1"/>
  <c r="Y411" i="1"/>
  <c r="Y412" i="1" s="1"/>
  <c r="X413" i="1"/>
  <c r="X418" i="1"/>
  <c r="BO415" i="1"/>
  <c r="BM415" i="1"/>
  <c r="Y415" i="1"/>
  <c r="X419" i="1"/>
  <c r="X301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X424" i="1"/>
  <c r="X434" i="1"/>
  <c r="X440" i="1"/>
  <c r="X444" i="1"/>
  <c r="X448" i="1"/>
  <c r="X471" i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T550" i="1"/>
  <c r="Q550" i="1"/>
  <c r="X339" i="1"/>
  <c r="X364" i="1"/>
  <c r="S550" i="1"/>
  <c r="X386" i="1"/>
  <c r="Y417" i="1"/>
  <c r="BM417" i="1"/>
  <c r="Y422" i="1"/>
  <c r="Y424" i="1" s="1"/>
  <c r="BM422" i="1"/>
  <c r="BO422" i="1"/>
  <c r="Y428" i="1"/>
  <c r="BM428" i="1"/>
  <c r="Y430" i="1"/>
  <c r="BM430" i="1"/>
  <c r="Y432" i="1"/>
  <c r="BM432" i="1"/>
  <c r="Y438" i="1"/>
  <c r="Y439" i="1" s="1"/>
  <c r="BM438" i="1"/>
  <c r="Y442" i="1"/>
  <c r="Y443" i="1" s="1"/>
  <c r="BM442" i="1"/>
  <c r="BO442" i="1"/>
  <c r="Y446" i="1"/>
  <c r="Y447" i="1" s="1"/>
  <c r="BM446" i="1"/>
  <c r="BO446" i="1"/>
  <c r="X455" i="1"/>
  <c r="Y461" i="1"/>
  <c r="BM461" i="1"/>
  <c r="Y463" i="1"/>
  <c r="BM463" i="1"/>
  <c r="Y465" i="1"/>
  <c r="BM465" i="1"/>
  <c r="Y467" i="1"/>
  <c r="BM467" i="1"/>
  <c r="Y469" i="1"/>
  <c r="BM469" i="1"/>
  <c r="X472" i="1"/>
  <c r="X477" i="1"/>
  <c r="Y475" i="1"/>
  <c r="Y476" i="1" s="1"/>
  <c r="BM475" i="1"/>
  <c r="X476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Y491" i="1" s="1"/>
  <c r="W550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Y538" i="1" s="1"/>
  <c r="BO536" i="1"/>
  <c r="BM536" i="1"/>
  <c r="Y536" i="1"/>
  <c r="X508" i="1"/>
  <c r="Y434" i="1" l="1"/>
  <c r="Y339" i="1"/>
  <c r="Y215" i="1"/>
  <c r="Y103" i="1"/>
  <c r="Y454" i="1"/>
  <c r="Y523" i="1"/>
  <c r="Y471" i="1"/>
  <c r="Y386" i="1"/>
  <c r="Y375" i="1"/>
  <c r="Y345" i="1"/>
  <c r="Y316" i="1"/>
  <c r="Y300" i="1"/>
  <c r="Y289" i="1"/>
  <c r="Y230" i="1"/>
  <c r="Y160" i="1"/>
  <c r="Y130" i="1"/>
  <c r="Y120" i="1"/>
  <c r="Y34" i="1"/>
  <c r="Y24" i="1"/>
  <c r="Y507" i="1"/>
  <c r="Y277" i="1"/>
  <c r="Y271" i="1"/>
  <c r="Y205" i="1"/>
  <c r="Y198" i="1"/>
  <c r="Y93" i="1"/>
  <c r="Y86" i="1"/>
  <c r="Y61" i="1"/>
  <c r="X542" i="1"/>
  <c r="Y514" i="1"/>
  <c r="Y402" i="1"/>
  <c r="Y418" i="1"/>
  <c r="X544" i="1"/>
  <c r="X540" i="1"/>
  <c r="X541" i="1"/>
  <c r="Y545" i="1" l="1"/>
  <c r="X543" i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<sst xmlns="http://schemas.openxmlformats.org/spreadsheetml/2006/main" count="2337" uniqueCount="777">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</sst>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776</v>
      </c>
      <c r="I5" s="724"/>
      <c r="J5" s="724"/>
      <c r="K5" s="724"/>
      <c r="L5" s="686"/>
      <c r="M5" s="58"/>
      <c r="O5" s="24" t="s">
        <v>10</v>
      </c>
      <c r="P5" s="454">
        <v>45435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Четверг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0.41666666666666669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100</v>
      </c>
      <c r="X51" s="374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179</v>
      </c>
      <c r="X52" s="374">
        <f>IFERROR(IF(W52="",0,CEILING((W52/$H52),1)*$H52),"")</f>
        <v>180.9</v>
      </c>
      <c r="Y52" s="36">
        <f>IFERROR(IF(X52=0,"",ROUNDUP(X52/H52,0)*0.00753),"")</f>
        <v>0.50451000000000001</v>
      </c>
      <c r="Z52" s="56"/>
      <c r="AA52" s="57"/>
      <c r="AE52" s="64"/>
      <c r="BB52" s="78" t="s">
        <v>1</v>
      </c>
      <c r="BL52" s="64">
        <f>IFERROR(W52*I52/H52,"0")</f>
        <v>192.25925925925927</v>
      </c>
      <c r="BM52" s="64">
        <f>IFERROR(X52*I52/H52,"0")</f>
        <v>194.29999999999998</v>
      </c>
      <c r="BN52" s="64">
        <f>IFERROR(1/J52*(W52/H52),"0")</f>
        <v>0.42497625830959157</v>
      </c>
      <c r="BO52" s="64">
        <f>IFERROR(1/J52*(X52/H52),"0")</f>
        <v>0.42948717948717946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75.555555555555543</v>
      </c>
      <c r="X53" s="375">
        <f>IFERROR(X51/H51,"0")+IFERROR(X52/H52,"0")</f>
        <v>77</v>
      </c>
      <c r="Y53" s="375">
        <f>IFERROR(IF(Y51="",0,Y51),"0")+IFERROR(IF(Y52="",0,Y52),"0")</f>
        <v>0.72201000000000004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279</v>
      </c>
      <c r="X54" s="375">
        <f>IFERROR(SUM(X51:X52),"0")</f>
        <v>288.89999999999998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311</v>
      </c>
      <c r="X59" s="374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64"/>
      <c r="BB59" s="81" t="s">
        <v>1</v>
      </c>
      <c r="BL59" s="64">
        <f>IFERROR(W59*I59/H59,"0")</f>
        <v>327.5866666666667</v>
      </c>
      <c r="BM59" s="64">
        <f>IFERROR(X59*I59/H59,"0")</f>
        <v>331.8</v>
      </c>
      <c r="BN59" s="64">
        <f>IFERROR(1/J59*(W59/H59),"0")</f>
        <v>0.57592592592592595</v>
      </c>
      <c r="BO59" s="64">
        <f>IFERROR(1/J59*(X59/H59),"0")</f>
        <v>0.58333333333333337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69.111111111111114</v>
      </c>
      <c r="X61" s="375">
        <f>IFERROR(X57/H57,"0")+IFERROR(X58/H58,"0")+IFERROR(X59/H59,"0")+IFERROR(X60/H60,"0")</f>
        <v>70</v>
      </c>
      <c r="Y61" s="375">
        <f>IFERROR(IF(Y57="",0,Y57),"0")+IFERROR(IF(Y58="",0,Y58),"0")+IFERROR(IF(Y59="",0,Y59),"0")+IFERROR(IF(Y60="",0,Y60),"0")</f>
        <v>0.65590000000000004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311</v>
      </c>
      <c r="X62" s="375">
        <f>IFERROR(SUM(X57:X60),"0")</f>
        <v>315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95</v>
      </c>
      <c r="X72" s="374">
        <f t="shared" si="6"/>
        <v>96</v>
      </c>
      <c r="Y72" s="36">
        <f>IFERROR(IF(X72=0,"",ROUNDUP(X72/H72,0)*0.00753),"")</f>
        <v>0.24096000000000001</v>
      </c>
      <c r="Z72" s="56"/>
      <c r="AA72" s="57"/>
      <c r="AE72" s="64"/>
      <c r="BB72" s="90" t="s">
        <v>1</v>
      </c>
      <c r="BL72" s="64">
        <f t="shared" si="8"/>
        <v>101.33333333333333</v>
      </c>
      <c r="BM72" s="64">
        <f t="shared" si="9"/>
        <v>102.40000000000002</v>
      </c>
      <c r="BN72" s="64">
        <f t="shared" si="10"/>
        <v>0.20299145299145299</v>
      </c>
      <c r="BO72" s="64">
        <f t="shared" si="11"/>
        <v>0.20512820512820512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273</v>
      </c>
      <c r="X73" s="374">
        <f t="shared" si="6"/>
        <v>276</v>
      </c>
      <c r="Y73" s="36">
        <f t="shared" ref="Y73:Y79" si="12">IFERROR(IF(X73=0,"",ROUNDUP(X73/H73,0)*0.00937),"")</f>
        <v>0.64652999999999994</v>
      </c>
      <c r="Z73" s="56"/>
      <c r="AA73" s="57"/>
      <c r="AE73" s="64"/>
      <c r="BB73" s="91" t="s">
        <v>1</v>
      </c>
      <c r="BL73" s="64">
        <f t="shared" si="8"/>
        <v>289.38</v>
      </c>
      <c r="BM73" s="64">
        <f t="shared" si="9"/>
        <v>292.56</v>
      </c>
      <c r="BN73" s="64">
        <f t="shared" si="10"/>
        <v>0.56874999999999998</v>
      </c>
      <c r="BO73" s="64">
        <f t="shared" si="11"/>
        <v>0.57499999999999996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188</v>
      </c>
      <c r="X75" s="374">
        <f t="shared" si="6"/>
        <v>188</v>
      </c>
      <c r="Y75" s="36">
        <f t="shared" si="12"/>
        <v>0.44039</v>
      </c>
      <c r="Z75" s="56"/>
      <c r="AA75" s="57"/>
      <c r="AE75" s="64"/>
      <c r="BB75" s="93" t="s">
        <v>1</v>
      </c>
      <c r="BL75" s="64">
        <f t="shared" si="8"/>
        <v>199.28</v>
      </c>
      <c r="BM75" s="64">
        <f t="shared" si="9"/>
        <v>199.28</v>
      </c>
      <c r="BN75" s="64">
        <f t="shared" si="10"/>
        <v>0.39166666666666666</v>
      </c>
      <c r="BO75" s="64">
        <f t="shared" si="11"/>
        <v>0.39166666666666666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280</v>
      </c>
      <c r="X79" s="374">
        <f t="shared" si="6"/>
        <v>283.5</v>
      </c>
      <c r="Y79" s="36">
        <f t="shared" si="12"/>
        <v>0.59031</v>
      </c>
      <c r="Z79" s="56"/>
      <c r="AA79" s="57"/>
      <c r="AE79" s="64"/>
      <c r="BB79" s="97" t="s">
        <v>1</v>
      </c>
      <c r="BL79" s="64">
        <f t="shared" si="8"/>
        <v>293.06666666666666</v>
      </c>
      <c r="BM79" s="64">
        <f t="shared" si="9"/>
        <v>296.73</v>
      </c>
      <c r="BN79" s="64">
        <f t="shared" si="10"/>
        <v>0.51851851851851849</v>
      </c>
      <c r="BO79" s="64">
        <f t="shared" si="11"/>
        <v>0.52500000000000002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16</v>
      </c>
      <c r="X80" s="374">
        <f t="shared" si="6"/>
        <v>16</v>
      </c>
      <c r="Y80" s="36">
        <f>IFERROR(IF(X80=0,"",ROUNDUP(X80/H80,0)*0.00753),"")</f>
        <v>3.7650000000000003E-2</v>
      </c>
      <c r="Z80" s="56"/>
      <c r="AA80" s="57"/>
      <c r="AE80" s="64"/>
      <c r="BB80" s="98" t="s">
        <v>1</v>
      </c>
      <c r="BL80" s="64">
        <f t="shared" si="8"/>
        <v>17</v>
      </c>
      <c r="BM80" s="64">
        <f t="shared" si="9"/>
        <v>17</v>
      </c>
      <c r="BN80" s="64">
        <f t="shared" si="10"/>
        <v>3.2051282051282048E-2</v>
      </c>
      <c r="BO80" s="64">
        <f t="shared" si="11"/>
        <v>3.2051282051282048E-2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231</v>
      </c>
      <c r="X84" s="374">
        <f t="shared" si="6"/>
        <v>234</v>
      </c>
      <c r="Y84" s="36">
        <f>IFERROR(IF(X84=0,"",ROUNDUP(X84/H84,0)*0.00937),"")</f>
        <v>0.48724000000000001</v>
      </c>
      <c r="Z84" s="56"/>
      <c r="AA84" s="57"/>
      <c r="AE84" s="64"/>
      <c r="BB84" s="102" t="s">
        <v>1</v>
      </c>
      <c r="BL84" s="64">
        <f t="shared" si="8"/>
        <v>243.32000000000002</v>
      </c>
      <c r="BM84" s="64">
        <f t="shared" si="9"/>
        <v>246.48000000000002</v>
      </c>
      <c r="BN84" s="64">
        <f t="shared" si="10"/>
        <v>0.42777777777777781</v>
      </c>
      <c r="BO84" s="64">
        <f t="shared" si="11"/>
        <v>0.43333333333333335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265.47222222222223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268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2.4430800000000001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1083</v>
      </c>
      <c r="X87" s="375">
        <f>IFERROR(SUM(X65:X85),"0")</f>
        <v>1093.5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12</v>
      </c>
      <c r="X91" s="374">
        <f>IFERROR(IF(W91="",0,CEILING((W91/$H91),1)*$H91),"")</f>
        <v>12</v>
      </c>
      <c r="Y91" s="36">
        <f>IFERROR(IF(X91=0,"",ROUNDUP(X91/H91,0)*0.00502),"")</f>
        <v>2.5100000000000001E-2</v>
      </c>
      <c r="Z91" s="56"/>
      <c r="AA91" s="57"/>
      <c r="AE91" s="64"/>
      <c r="BB91" s="106" t="s">
        <v>1</v>
      </c>
      <c r="BL91" s="64">
        <f>IFERROR(W91*I91/H91,"0")</f>
        <v>12.5</v>
      </c>
      <c r="BM91" s="64">
        <f>IFERROR(X91*I91/H91,"0")</f>
        <v>12.5</v>
      </c>
      <c r="BN91" s="64">
        <f>IFERROR(1/J91*(W91/H91),"0")</f>
        <v>2.1367521367521368E-2</v>
      </c>
      <c r="BO91" s="64">
        <f>IFERROR(1/J91*(X91/H91),"0")</f>
        <v>2.1367521367521368E-2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5</v>
      </c>
      <c r="X93" s="375">
        <f>IFERROR(X89/H89,"0")+IFERROR(X90/H90,"0")+IFERROR(X91/H91,"0")+IFERROR(X92/H92,"0")</f>
        <v>5</v>
      </c>
      <c r="Y93" s="375">
        <f>IFERROR(IF(Y89="",0,Y89),"0")+IFERROR(IF(Y90="",0,Y90),"0")+IFERROR(IF(Y91="",0,Y91),"0")+IFERROR(IF(Y92="",0,Y92),"0")</f>
        <v>2.5100000000000001E-2</v>
      </c>
      <c r="Z93" s="376"/>
      <c r="AA93" s="376"/>
    </row>
    <row r="94" spans="1:67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12</v>
      </c>
      <c r="X94" s="375">
        <f>IFERROR(SUM(X89:X92),"0")</f>
        <v>12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26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28.674285714285716</v>
      </c>
      <c r="BM102" s="64">
        <f t="shared" si="15"/>
        <v>30.880000000000003</v>
      </c>
      <c r="BN102" s="64">
        <f t="shared" si="16"/>
        <v>5.9523809523809527E-2</v>
      </c>
      <c r="BO102" s="64">
        <f t="shared" si="17"/>
        <v>6.4102564102564097E-2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9.2857142857142865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26</v>
      </c>
      <c r="X104" s="375">
        <f>IFERROR(SUM(X96:X102),"0")</f>
        <v>28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20</v>
      </c>
      <c r="X109" s="374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21.342857142857142</v>
      </c>
      <c r="BM109" s="64">
        <f t="shared" si="20"/>
        <v>26.892000000000003</v>
      </c>
      <c r="BN109" s="64">
        <f t="shared" si="21"/>
        <v>4.2517006802721087E-2</v>
      </c>
      <c r="BO109" s="64">
        <f t="shared" si="22"/>
        <v>5.3571428571428568E-2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6</v>
      </c>
      <c r="X111" s="374">
        <f t="shared" si="18"/>
        <v>6</v>
      </c>
      <c r="Y111" s="36">
        <f>IFERROR(IF(X111=0,"",ROUNDUP(X111/H111,0)*0.00753),"")</f>
        <v>1.506E-2</v>
      </c>
      <c r="Z111" s="56"/>
      <c r="AA111" s="57"/>
      <c r="AE111" s="64"/>
      <c r="BB111" s="120" t="s">
        <v>1</v>
      </c>
      <c r="BL111" s="64">
        <f t="shared" si="19"/>
        <v>6.556</v>
      </c>
      <c r="BM111" s="64">
        <f t="shared" si="20"/>
        <v>6.556</v>
      </c>
      <c r="BN111" s="64">
        <f t="shared" si="21"/>
        <v>1.282051282051282E-2</v>
      </c>
      <c r="BO111" s="64">
        <f t="shared" si="22"/>
        <v>1.282051282051282E-2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219</v>
      </c>
      <c r="X114" s="374">
        <f t="shared" si="18"/>
        <v>221.4</v>
      </c>
      <c r="Y114" s="36">
        <f>IFERROR(IF(X114=0,"",ROUNDUP(X114/H114,0)*0.00753),"")</f>
        <v>0.61746000000000001</v>
      </c>
      <c r="Z114" s="56"/>
      <c r="AA114" s="57"/>
      <c r="AE114" s="64"/>
      <c r="BB114" s="123" t="s">
        <v>1</v>
      </c>
      <c r="BL114" s="64">
        <f t="shared" si="19"/>
        <v>241.06222222222218</v>
      </c>
      <c r="BM114" s="64">
        <f t="shared" si="20"/>
        <v>243.70400000000001</v>
      </c>
      <c r="BN114" s="64">
        <f t="shared" si="21"/>
        <v>0.51994301994301984</v>
      </c>
      <c r="BO114" s="64">
        <f t="shared" si="22"/>
        <v>0.52564102564102566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26</v>
      </c>
      <c r="X117" s="374">
        <f t="shared" si="18"/>
        <v>27</v>
      </c>
      <c r="Y117" s="36">
        <f>IFERROR(IF(X117=0,"",ROUNDUP(X117/H117,0)*0.00753),"")</f>
        <v>6.7769999999999997E-2</v>
      </c>
      <c r="Z117" s="56"/>
      <c r="AA117" s="57"/>
      <c r="AE117" s="64"/>
      <c r="BB117" s="126" t="s">
        <v>1</v>
      </c>
      <c r="BL117" s="64">
        <f t="shared" si="19"/>
        <v>28.35733333333333</v>
      </c>
      <c r="BM117" s="64">
        <f t="shared" si="20"/>
        <v>29.447999999999997</v>
      </c>
      <c r="BN117" s="64">
        <f t="shared" si="21"/>
        <v>5.5555555555555552E-2</v>
      </c>
      <c r="BO117" s="64">
        <f t="shared" si="22"/>
        <v>5.7692307692307689E-2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94.158730158730151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96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0.76554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271</v>
      </c>
      <c r="X121" s="375">
        <f>IFERROR(SUM(X106:X119),"0")</f>
        <v>279.60000000000002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204</v>
      </c>
      <c r="X137" s="374">
        <f>IFERROR(IF(W137="",0,CEILING((W137/$H137),1)*$H137),"")</f>
        <v>205.20000000000002</v>
      </c>
      <c r="Y137" s="36">
        <f>IFERROR(IF(X137=0,"",ROUNDUP(X137/H137,0)*0.00753),"")</f>
        <v>0.57228000000000001</v>
      </c>
      <c r="Z137" s="56"/>
      <c r="AA137" s="57"/>
      <c r="AE137" s="64"/>
      <c r="BB137" s="139" t="s">
        <v>1</v>
      </c>
      <c r="BL137" s="64">
        <f>IFERROR(W137*I137/H137,"0")</f>
        <v>224.55111111111111</v>
      </c>
      <c r="BM137" s="64">
        <f>IFERROR(X137*I137/H137,"0")</f>
        <v>225.87200000000001</v>
      </c>
      <c r="BN137" s="64">
        <f>IFERROR(1/J137*(W137/H137),"0")</f>
        <v>0.48433048433048431</v>
      </c>
      <c r="BO137" s="64">
        <f>IFERROR(1/J137*(X137/H137),"0")</f>
        <v>0.48717948717948717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75.555555555555557</v>
      </c>
      <c r="X139" s="375">
        <f>IFERROR(X134/H134,"0")+IFERROR(X135/H135,"0")+IFERROR(X136/H136,"0")+IFERROR(X137/H137,"0")+IFERROR(X138/H138,"0")</f>
        <v>76</v>
      </c>
      <c r="Y139" s="375">
        <f>IFERROR(IF(Y134="",0,Y134),"0")+IFERROR(IF(Y135="",0,Y135),"0")+IFERROR(IF(Y136="",0,Y136),"0")+IFERROR(IF(Y137="",0,Y137),"0")+IFERROR(IF(Y138="",0,Y138),"0")</f>
        <v>0.57228000000000001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204</v>
      </c>
      <c r="X140" s="375">
        <f>IFERROR(SUM(X134:X138),"0")</f>
        <v>205.20000000000002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35</v>
      </c>
      <c r="X154" s="374">
        <f t="shared" si="28"/>
        <v>35.700000000000003</v>
      </c>
      <c r="Y154" s="36">
        <f>IFERROR(IF(X154=0,"",ROUNDUP(X154/H154,0)*0.00502),"")</f>
        <v>8.5339999999999999E-2</v>
      </c>
      <c r="Z154" s="56"/>
      <c r="AA154" s="57"/>
      <c r="AE154" s="64"/>
      <c r="BB154" s="147" t="s">
        <v>1</v>
      </c>
      <c r="BL154" s="64">
        <f t="shared" si="29"/>
        <v>37.166666666666664</v>
      </c>
      <c r="BM154" s="64">
        <f t="shared" si="30"/>
        <v>37.910000000000004</v>
      </c>
      <c r="BN154" s="64">
        <f t="shared" si="31"/>
        <v>7.1225071225071226E-2</v>
      </c>
      <c r="BO154" s="64">
        <f t="shared" si="32"/>
        <v>7.2649572649572655E-2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45</v>
      </c>
      <c r="X157" s="374">
        <f t="shared" si="28"/>
        <v>46.2</v>
      </c>
      <c r="Y157" s="36">
        <f>IFERROR(IF(X157=0,"",ROUNDUP(X157/H157,0)*0.00502),"")</f>
        <v>0.11044000000000001</v>
      </c>
      <c r="Z157" s="56"/>
      <c r="AA157" s="57"/>
      <c r="AE157" s="64"/>
      <c r="BB157" s="150" t="s">
        <v>1</v>
      </c>
      <c r="BL157" s="64">
        <f t="shared" si="29"/>
        <v>47.142857142857146</v>
      </c>
      <c r="BM157" s="64">
        <f t="shared" si="30"/>
        <v>48.400000000000006</v>
      </c>
      <c r="BN157" s="64">
        <f t="shared" si="31"/>
        <v>9.1575091575091583E-2</v>
      </c>
      <c r="BO157" s="64">
        <f t="shared" si="32"/>
        <v>9.401709401709403E-2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38.095238095238088</v>
      </c>
      <c r="X160" s="375">
        <f>IFERROR(X151/H151,"0")+IFERROR(X152/H152,"0")+IFERROR(X153/H153,"0")+IFERROR(X154/H154,"0")+IFERROR(X155/H155,"0")+IFERROR(X156/H156,"0")+IFERROR(X157/H157,"0")+IFERROR(X158/H158,"0")+IFERROR(X159/H159,"0")</f>
        <v>39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0.19578000000000001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80</v>
      </c>
      <c r="X161" s="375">
        <f>IFERROR(SUM(X151:X159),"0")</f>
        <v>81.900000000000006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20</v>
      </c>
      <c r="X174" s="374">
        <f>IFERROR(IF(W174="",0,CEILING((W174/$H174),1)*$H174),"")</f>
        <v>21.6</v>
      </c>
      <c r="Y174" s="36">
        <f>IFERROR(IF(X174=0,"",ROUNDUP(X174/H174,0)*0.00937),"")</f>
        <v>3.7479999999999999E-2</v>
      </c>
      <c r="Z174" s="56"/>
      <c r="AA174" s="57"/>
      <c r="AE174" s="64"/>
      <c r="BB174" s="157" t="s">
        <v>1</v>
      </c>
      <c r="BL174" s="64">
        <f>IFERROR(W174*I174/H174,"0")</f>
        <v>20.777777777777779</v>
      </c>
      <c r="BM174" s="64">
        <f>IFERROR(X174*I174/H174,"0")</f>
        <v>22.44</v>
      </c>
      <c r="BN174" s="64">
        <f>IFERROR(1/J174*(W174/H174),"0")</f>
        <v>3.0864197530864192E-2</v>
      </c>
      <c r="BO174" s="64">
        <f>IFERROR(1/J174*(X174/H174),"0")</f>
        <v>3.3333333333333333E-2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47</v>
      </c>
      <c r="X175" s="374">
        <f>IFERROR(IF(W175="",0,CEILING((W175/$H175),1)*$H175),"")</f>
        <v>48.6</v>
      </c>
      <c r="Y175" s="36">
        <f>IFERROR(IF(X175=0,"",ROUNDUP(X175/H175,0)*0.00937),"")</f>
        <v>8.4330000000000002E-2</v>
      </c>
      <c r="Z175" s="56"/>
      <c r="AA175" s="57"/>
      <c r="AE175" s="64"/>
      <c r="BB175" s="158" t="s">
        <v>1</v>
      </c>
      <c r="BL175" s="64">
        <f>IFERROR(W175*I175/H175,"0")</f>
        <v>48.827777777777776</v>
      </c>
      <c r="BM175" s="64">
        <f>IFERROR(X175*I175/H175,"0")</f>
        <v>50.49</v>
      </c>
      <c r="BN175" s="64">
        <f>IFERROR(1/J175*(W175/H175),"0")</f>
        <v>7.2530864197530853E-2</v>
      </c>
      <c r="BO175" s="64">
        <f>IFERROR(1/J175*(X175/H175),"0")</f>
        <v>7.4999999999999997E-2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12.407407407407405</v>
      </c>
      <c r="X178" s="375">
        <f>IFERROR(X174/H174,"0")+IFERROR(X175/H175,"0")+IFERROR(X176/H176,"0")+IFERROR(X177/H177,"0")</f>
        <v>13</v>
      </c>
      <c r="Y178" s="375">
        <f>IFERROR(IF(Y174="",0,Y174),"0")+IFERROR(IF(Y175="",0,Y175),"0")+IFERROR(IF(Y176="",0,Y176),"0")+IFERROR(IF(Y177="",0,Y177),"0")</f>
        <v>0.12181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67</v>
      </c>
      <c r="X179" s="375">
        <f>IFERROR(SUM(X174:X177),"0")</f>
        <v>70.2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78</v>
      </c>
      <c r="X187" s="374">
        <f t="shared" si="33"/>
        <v>79.2</v>
      </c>
      <c r="Y187" s="36">
        <f>IFERROR(IF(X187=0,"",ROUNDUP(X187/H187,0)*0.00753),"")</f>
        <v>0.24849000000000002</v>
      </c>
      <c r="Z187" s="56"/>
      <c r="AA187" s="57"/>
      <c r="AE187" s="64"/>
      <c r="BB187" s="167" t="s">
        <v>1</v>
      </c>
      <c r="BL187" s="64">
        <f t="shared" si="34"/>
        <v>86.840000000000018</v>
      </c>
      <c r="BM187" s="64">
        <f t="shared" si="35"/>
        <v>88.176000000000016</v>
      </c>
      <c r="BN187" s="64">
        <f t="shared" si="36"/>
        <v>0.20833333333333331</v>
      </c>
      <c r="BO187" s="64">
        <f t="shared" si="37"/>
        <v>0.21153846153846154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110</v>
      </c>
      <c r="X189" s="374">
        <f t="shared" si="33"/>
        <v>110.39999999999999</v>
      </c>
      <c r="Y189" s="36">
        <f>IFERROR(IF(X189=0,"",ROUNDUP(X189/H189,0)*0.00753),"")</f>
        <v>0.34638000000000002</v>
      </c>
      <c r="Z189" s="56"/>
      <c r="AA189" s="57"/>
      <c r="AE189" s="64"/>
      <c r="BB189" s="169" t="s">
        <v>1</v>
      </c>
      <c r="BL189" s="64">
        <f t="shared" si="34"/>
        <v>119.16666666666667</v>
      </c>
      <c r="BM189" s="64">
        <f t="shared" si="35"/>
        <v>119.6</v>
      </c>
      <c r="BN189" s="64">
        <f t="shared" si="36"/>
        <v>0.29380341880341881</v>
      </c>
      <c r="BO189" s="64">
        <f t="shared" si="37"/>
        <v>0.29487179487179488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119</v>
      </c>
      <c r="X193" s="374">
        <f t="shared" si="33"/>
        <v>120</v>
      </c>
      <c r="Y193" s="36">
        <f t="shared" si="38"/>
        <v>0.3765</v>
      </c>
      <c r="Z193" s="56"/>
      <c r="AA193" s="57"/>
      <c r="AE193" s="64"/>
      <c r="BB193" s="173" t="s">
        <v>1</v>
      </c>
      <c r="BL193" s="64">
        <f t="shared" si="34"/>
        <v>132.48666666666668</v>
      </c>
      <c r="BM193" s="64">
        <f t="shared" si="35"/>
        <v>133.60000000000002</v>
      </c>
      <c r="BN193" s="64">
        <f t="shared" si="36"/>
        <v>0.31784188034188032</v>
      </c>
      <c r="BO193" s="64">
        <f t="shared" si="37"/>
        <v>0.32051282051282048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158</v>
      </c>
      <c r="X194" s="374">
        <f t="shared" si="33"/>
        <v>158.4</v>
      </c>
      <c r="Y194" s="36">
        <f t="shared" si="38"/>
        <v>0.49698000000000003</v>
      </c>
      <c r="Z194" s="56"/>
      <c r="AA194" s="57"/>
      <c r="AE194" s="64"/>
      <c r="BB194" s="174" t="s">
        <v>1</v>
      </c>
      <c r="BL194" s="64">
        <f t="shared" si="34"/>
        <v>175.90666666666669</v>
      </c>
      <c r="BM194" s="64">
        <f t="shared" si="35"/>
        <v>176.35200000000003</v>
      </c>
      <c r="BN194" s="64">
        <f t="shared" si="36"/>
        <v>0.42200854700854706</v>
      </c>
      <c r="BO194" s="64">
        <f t="shared" si="37"/>
        <v>0.42307692307692307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193.75000000000003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195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1.46835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465</v>
      </c>
      <c r="X199" s="375">
        <f>IFERROR(SUM(X181:X197),"0")</f>
        <v>468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5</v>
      </c>
      <c r="X203" s="374">
        <f>IFERROR(IF(W203="",0,CEILING((W203/$H203),1)*$H203),"")</f>
        <v>7.1999999999999993</v>
      </c>
      <c r="Y203" s="36">
        <f>IFERROR(IF(X203=0,"",ROUNDUP(X203/H203,0)*0.00753),"")</f>
        <v>2.2589999999999999E-2</v>
      </c>
      <c r="Z203" s="56"/>
      <c r="AA203" s="57"/>
      <c r="AE203" s="64"/>
      <c r="BB203" s="180" t="s">
        <v>1</v>
      </c>
      <c r="BL203" s="64">
        <f>IFERROR(W203*I203/H203,"0")</f>
        <v>5.5666666666666673</v>
      </c>
      <c r="BM203" s="64">
        <f>IFERROR(X203*I203/H203,"0")</f>
        <v>8.016</v>
      </c>
      <c r="BN203" s="64">
        <f>IFERROR(1/J203*(W203/H203),"0")</f>
        <v>1.3354700854700856E-2</v>
      </c>
      <c r="BO203" s="64">
        <f>IFERROR(1/J203*(X203/H203),"0")</f>
        <v>1.9230769230769232E-2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4</v>
      </c>
      <c r="X204" s="374">
        <f>IFERROR(IF(W204="",0,CEILING((W204/$H204),1)*$H204),"")</f>
        <v>4.8</v>
      </c>
      <c r="Y204" s="36">
        <f>IFERROR(IF(X204=0,"",ROUNDUP(X204/H204,0)*0.00753),"")</f>
        <v>1.506E-2</v>
      </c>
      <c r="Z204" s="56"/>
      <c r="AA204" s="57"/>
      <c r="AE204" s="64"/>
      <c r="BB204" s="181" t="s">
        <v>1</v>
      </c>
      <c r="BL204" s="64">
        <f>IFERROR(W204*I204/H204,"0")</f>
        <v>4.453333333333334</v>
      </c>
      <c r="BM204" s="64">
        <f>IFERROR(X204*I204/H204,"0")</f>
        <v>5.3440000000000003</v>
      </c>
      <c r="BN204" s="64">
        <f>IFERROR(1/J204*(W204/H204),"0")</f>
        <v>1.0683760683760684E-2</v>
      </c>
      <c r="BO204" s="64">
        <f>IFERROR(1/J204*(X204/H204),"0")</f>
        <v>1.282051282051282E-2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3.75</v>
      </c>
      <c r="X205" s="375">
        <f>IFERROR(X201/H201,"0")+IFERROR(X202/H202,"0")+IFERROR(X203/H203,"0")+IFERROR(X204/H204,"0")</f>
        <v>5</v>
      </c>
      <c r="Y205" s="375">
        <f>IFERROR(IF(Y201="",0,Y201),"0")+IFERROR(IF(Y202="",0,Y202),"0")+IFERROR(IF(Y203="",0,Y203),"0")+IFERROR(IF(Y204="",0,Y204),"0")</f>
        <v>3.7650000000000003E-2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9</v>
      </c>
      <c r="X206" s="375">
        <f>IFERROR(SUM(X201:X204),"0")</f>
        <v>12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10</v>
      </c>
      <c r="X211" s="374">
        <f t="shared" si="39"/>
        <v>11.6</v>
      </c>
      <c r="Y211" s="36">
        <f>IFERROR(IF(X211=0,"",ROUNDUP(X211/H211,0)*0.02175),"")</f>
        <v>2.1749999999999999E-2</v>
      </c>
      <c r="Z211" s="56"/>
      <c r="AA211" s="57"/>
      <c r="AE211" s="64"/>
      <c r="BB211" s="184" t="s">
        <v>1</v>
      </c>
      <c r="BL211" s="64">
        <f t="shared" si="40"/>
        <v>10.413793103448276</v>
      </c>
      <c r="BM211" s="64">
        <f t="shared" si="41"/>
        <v>12.079999999999998</v>
      </c>
      <c r="BN211" s="64">
        <f t="shared" si="42"/>
        <v>1.5394088669950739E-2</v>
      </c>
      <c r="BO211" s="64">
        <f t="shared" si="43"/>
        <v>1.7857142857142856E-2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0.86206896551724144</v>
      </c>
      <c r="X215" s="375">
        <f>IFERROR(X209/H209,"0")+IFERROR(X210/H210,"0")+IFERROR(X211/H211,"0")+IFERROR(X212/H212,"0")+IFERROR(X213/H213,"0")+IFERROR(X214/H214,"0")</f>
        <v>1</v>
      </c>
      <c r="Y215" s="375">
        <f>IFERROR(IF(Y209="",0,Y209),"0")+IFERROR(IF(Y210="",0,Y210),"0")+IFERROR(IF(Y211="",0,Y211),"0")+IFERROR(IF(Y212="",0,Y212),"0")+IFERROR(IF(Y213="",0,Y213),"0")+IFERROR(IF(Y214="",0,Y214),"0")</f>
        <v>2.1749999999999999E-2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10</v>
      </c>
      <c r="X216" s="375">
        <f>IFERROR(SUM(X209:X214),"0")</f>
        <v>11.6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42</v>
      </c>
      <c r="X218" s="374">
        <f>IFERROR(IF(W218="",0,CEILING((W218/$H218),1)*$H218),"")</f>
        <v>42</v>
      </c>
      <c r="Y218" s="36">
        <f>IFERROR(IF(X218=0,"",ROUNDUP(X218/H218,0)*0.00502),"")</f>
        <v>0.1004</v>
      </c>
      <c r="Z218" s="56"/>
      <c r="AA218" s="57"/>
      <c r="AE218" s="64"/>
      <c r="BB218" s="188" t="s">
        <v>1</v>
      </c>
      <c r="BL218" s="64">
        <f>IFERROR(W218*I218/H218,"0")</f>
        <v>44</v>
      </c>
      <c r="BM218" s="64">
        <f>IFERROR(X218*I218/H218,"0")</f>
        <v>44</v>
      </c>
      <c r="BN218" s="64">
        <f>IFERROR(1/J218*(W218/H218),"0")</f>
        <v>8.5470085470085472E-2</v>
      </c>
      <c r="BO218" s="64">
        <f>IFERROR(1/J218*(X218/H218),"0")</f>
        <v>8.5470085470085472E-2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20</v>
      </c>
      <c r="X220" s="375">
        <f>IFERROR(X218/H218,"0")+IFERROR(X219/H219,"0")</f>
        <v>20</v>
      </c>
      <c r="Y220" s="375">
        <f>IFERROR(IF(Y218="",0,Y218),"0")+IFERROR(IF(Y219="",0,Y219),"0")</f>
        <v>0.1004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42</v>
      </c>
      <c r="X221" s="375">
        <f>IFERROR(SUM(X218:X219),"0")</f>
        <v>42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36</v>
      </c>
      <c r="X227" s="374">
        <f t="shared" si="44"/>
        <v>36</v>
      </c>
      <c r="Y227" s="36">
        <f>IFERROR(IF(X227=0,"",ROUNDUP(X227/H227,0)*0.00937),"")</f>
        <v>8.4330000000000002E-2</v>
      </c>
      <c r="Z227" s="56"/>
      <c r="AA227" s="57"/>
      <c r="AE227" s="64"/>
      <c r="BB227" s="193" t="s">
        <v>1</v>
      </c>
      <c r="BL227" s="64">
        <f t="shared" si="45"/>
        <v>38.160000000000004</v>
      </c>
      <c r="BM227" s="64">
        <f t="shared" si="46"/>
        <v>38.160000000000004</v>
      </c>
      <c r="BN227" s="64">
        <f t="shared" si="47"/>
        <v>7.4999999999999997E-2</v>
      </c>
      <c r="BO227" s="64">
        <f t="shared" si="48"/>
        <v>7.4999999999999997E-2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12</v>
      </c>
      <c r="X228" s="374">
        <f t="shared" si="44"/>
        <v>14.8</v>
      </c>
      <c r="Y228" s="36">
        <f>IFERROR(IF(X228=0,"",ROUNDUP(X228/H228,0)*0.00937),"")</f>
        <v>3.7479999999999999E-2</v>
      </c>
      <c r="Z228" s="56"/>
      <c r="AA228" s="57"/>
      <c r="AE228" s="64"/>
      <c r="BB228" s="194" t="s">
        <v>1</v>
      </c>
      <c r="BL228" s="64">
        <f t="shared" si="45"/>
        <v>12.778378378378378</v>
      </c>
      <c r="BM228" s="64">
        <f t="shared" si="46"/>
        <v>15.76</v>
      </c>
      <c r="BN228" s="64">
        <f t="shared" si="47"/>
        <v>2.7027027027027025E-2</v>
      </c>
      <c r="BO228" s="64">
        <f t="shared" si="48"/>
        <v>3.3333333333333333E-2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12.243243243243242</v>
      </c>
      <c r="X230" s="375">
        <f>IFERROR(X224/H224,"0")+IFERROR(X225/H225,"0")+IFERROR(X226/H226,"0")+IFERROR(X227/H227,"0")+IFERROR(X228/H228,"0")+IFERROR(X229/H229,"0")</f>
        <v>13</v>
      </c>
      <c r="Y230" s="375">
        <f>IFERROR(IF(Y224="",0,Y224),"0")+IFERROR(IF(Y225="",0,Y225),"0")+IFERROR(IF(Y226="",0,Y226),"0")+IFERROR(IF(Y227="",0,Y227),"0")+IFERROR(IF(Y228="",0,Y228),"0")+IFERROR(IF(Y229="",0,Y229),"0")</f>
        <v>0.12181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48</v>
      </c>
      <c r="X231" s="375">
        <f>IFERROR(SUM(X224:X229),"0")</f>
        <v>50.8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10</v>
      </c>
      <c r="X241" s="374">
        <f t="shared" si="49"/>
        <v>10</v>
      </c>
      <c r="Y241" s="36">
        <f t="shared" ref="Y241:Y247" si="54">IFERROR(IF(X241=0,"",ROUNDUP(X241/H241,0)*0.00937),"")</f>
        <v>1.874E-2</v>
      </c>
      <c r="Z241" s="56"/>
      <c r="AA241" s="57"/>
      <c r="AE241" s="64"/>
      <c r="BB241" s="203" t="s">
        <v>1</v>
      </c>
      <c r="BL241" s="64">
        <f t="shared" si="50"/>
        <v>10.42</v>
      </c>
      <c r="BM241" s="64">
        <f t="shared" si="51"/>
        <v>10.42</v>
      </c>
      <c r="BN241" s="64">
        <f t="shared" si="52"/>
        <v>1.6666666666666666E-2</v>
      </c>
      <c r="BO241" s="64">
        <f t="shared" si="53"/>
        <v>1.6666666666666666E-2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2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1.874E-2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10</v>
      </c>
      <c r="X249" s="375">
        <f>IFERROR(SUM(X234:X247),"0")</f>
        <v>10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230</v>
      </c>
      <c r="X256" s="374">
        <f>IFERROR(IF(W256="",0,CEILING((W256/$H256),1)*$H256),"")</f>
        <v>231</v>
      </c>
      <c r="Y256" s="36">
        <f>IFERROR(IF(X256=0,"",ROUNDUP(X256/H256,0)*0.00753),"")</f>
        <v>0.41415000000000002</v>
      </c>
      <c r="Z256" s="56"/>
      <c r="AA256" s="57"/>
      <c r="AE256" s="64"/>
      <c r="BB256" s="212" t="s">
        <v>1</v>
      </c>
      <c r="BL256" s="64">
        <f>IFERROR(W256*I256/H256,"0")</f>
        <v>244.23809523809521</v>
      </c>
      <c r="BM256" s="64">
        <f>IFERROR(X256*I256/H256,"0")</f>
        <v>245.29999999999998</v>
      </c>
      <c r="BN256" s="64">
        <f>IFERROR(1/J256*(W256/H256),"0")</f>
        <v>0.35103785103785101</v>
      </c>
      <c r="BO256" s="64">
        <f>IFERROR(1/J256*(X256/H256),"0")</f>
        <v>0.35256410256410253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46</v>
      </c>
      <c r="X257" s="374">
        <f>IFERROR(IF(W257="",0,CEILING((W257/$H257),1)*$H257),"")</f>
        <v>46.2</v>
      </c>
      <c r="Y257" s="36">
        <f>IFERROR(IF(X257=0,"",ROUNDUP(X257/H257,0)*0.00502),"")</f>
        <v>0.11044000000000001</v>
      </c>
      <c r="Z257" s="56"/>
      <c r="AA257" s="57"/>
      <c r="AE257" s="64"/>
      <c r="BB257" s="213" t="s">
        <v>1</v>
      </c>
      <c r="BL257" s="64">
        <f>IFERROR(W257*I257/H257,"0")</f>
        <v>48.847619047619048</v>
      </c>
      <c r="BM257" s="64">
        <f>IFERROR(X257*I257/H257,"0")</f>
        <v>49.06</v>
      </c>
      <c r="BN257" s="64">
        <f>IFERROR(1/J257*(W257/H257),"0")</f>
        <v>9.361009361009362E-2</v>
      </c>
      <c r="BO257" s="64">
        <f>IFERROR(1/J257*(X257/H257),"0")</f>
        <v>9.401709401709403E-2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76.666666666666657</v>
      </c>
      <c r="X259" s="375">
        <f>IFERROR(X255/H255,"0")+IFERROR(X256/H256,"0")+IFERROR(X257/H257,"0")+IFERROR(X258/H258,"0")</f>
        <v>77</v>
      </c>
      <c r="Y259" s="375">
        <f>IFERROR(IF(Y255="",0,Y255),"0")+IFERROR(IF(Y256="",0,Y256),"0")+IFERROR(IF(Y257="",0,Y257),"0")+IFERROR(IF(Y258="",0,Y258),"0")</f>
        <v>0.52459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276</v>
      </c>
      <c r="X260" s="375">
        <f>IFERROR(SUM(X255:X258),"0")</f>
        <v>277.2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591</v>
      </c>
      <c r="X262" s="374">
        <f t="shared" ref="X262:X270" si="55">IFERROR(IF(W262="",0,CEILING((W262/$H262),1)*$H262),"")</f>
        <v>592.79999999999995</v>
      </c>
      <c r="Y262" s="36">
        <f>IFERROR(IF(X262=0,"",ROUNDUP(X262/H262,0)*0.02175),"")</f>
        <v>1.6529999999999998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633.27923076923082</v>
      </c>
      <c r="BM262" s="64">
        <f t="shared" ref="BM262:BM270" si="57">IFERROR(X262*I262/H262,"0")</f>
        <v>635.20800000000008</v>
      </c>
      <c r="BN262" s="64">
        <f t="shared" ref="BN262:BN270" si="58">IFERROR(1/J262*(W262/H262),"0")</f>
        <v>1.3530219780219781</v>
      </c>
      <c r="BO262" s="64">
        <f t="shared" ref="BO262:BO270" si="59">IFERROR(1/J262*(X262/H262),"0")</f>
        <v>1.357142857142857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162</v>
      </c>
      <c r="X266" s="374">
        <f t="shared" si="55"/>
        <v>162</v>
      </c>
      <c r="Y266" s="36">
        <f>IFERROR(IF(X266=0,"",ROUNDUP(X266/H266,0)*0.00937),"")</f>
        <v>0.42164999999999997</v>
      </c>
      <c r="Z266" s="56"/>
      <c r="AA266" s="57"/>
      <c r="AE266" s="64"/>
      <c r="BB266" s="219" t="s">
        <v>1</v>
      </c>
      <c r="BL266" s="64">
        <f t="shared" si="56"/>
        <v>174.42000000000002</v>
      </c>
      <c r="BM266" s="64">
        <f t="shared" si="57"/>
        <v>174.42000000000002</v>
      </c>
      <c r="BN266" s="64">
        <f t="shared" si="58"/>
        <v>0.375</v>
      </c>
      <c r="BO266" s="64">
        <f t="shared" si="59"/>
        <v>0.375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120.76923076923077</v>
      </c>
      <c r="X271" s="375">
        <f>IFERROR(X262/H262,"0")+IFERROR(X263/H263,"0")+IFERROR(X264/H264,"0")+IFERROR(X265/H265,"0")+IFERROR(X266/H266,"0")+IFERROR(X267/H267,"0")+IFERROR(X268/H268,"0")+IFERROR(X269/H269,"0")+IFERROR(X270/H270,"0")</f>
        <v>121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2.0746499999999997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753</v>
      </c>
      <c r="X272" s="375">
        <f>IFERROR(SUM(X262:X270),"0")</f>
        <v>754.8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32</v>
      </c>
      <c r="X275" s="374">
        <f>IFERROR(IF(W275="",0,CEILING((W275/$H275),1)*$H275),"")</f>
        <v>39</v>
      </c>
      <c r="Y275" s="36">
        <f>IFERROR(IF(X275=0,"",ROUNDUP(X275/H275,0)*0.02175),"")</f>
        <v>0.10874999999999999</v>
      </c>
      <c r="Z275" s="56"/>
      <c r="AA275" s="57"/>
      <c r="AE275" s="64"/>
      <c r="BB275" s="225" t="s">
        <v>1</v>
      </c>
      <c r="BL275" s="64">
        <f>IFERROR(W275*I275/H275,"0")</f>
        <v>34.313846153846157</v>
      </c>
      <c r="BM275" s="64">
        <f>IFERROR(X275*I275/H275,"0")</f>
        <v>41.820000000000007</v>
      </c>
      <c r="BN275" s="64">
        <f>IFERROR(1/J275*(W275/H275),"0")</f>
        <v>7.3260073260073263E-2</v>
      </c>
      <c r="BO275" s="64">
        <f>IFERROR(1/J275*(X275/H275),"0")</f>
        <v>8.9285714285714274E-2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4.1025641025641031</v>
      </c>
      <c r="X277" s="375">
        <f>IFERROR(X274/H274,"0")+IFERROR(X275/H275,"0")+IFERROR(X276/H276,"0")</f>
        <v>5</v>
      </c>
      <c r="Y277" s="375">
        <f>IFERROR(IF(Y274="",0,Y274),"0")+IFERROR(IF(Y275="",0,Y275),"0")+IFERROR(IF(Y276="",0,Y276),"0")</f>
        <v>0.10874999999999999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32</v>
      </c>
      <c r="X278" s="375">
        <f>IFERROR(SUM(X274:X276),"0")</f>
        <v>39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15</v>
      </c>
      <c r="X282" s="374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64"/>
      <c r="BB282" s="229" t="s">
        <v>1</v>
      </c>
      <c r="BL282" s="64">
        <f>IFERROR(W282*I282/H282,"0")</f>
        <v>17.058823529411764</v>
      </c>
      <c r="BM282" s="64">
        <f>IFERROR(X282*I282/H282,"0")</f>
        <v>17.399999999999999</v>
      </c>
      <c r="BN282" s="64">
        <f>IFERROR(1/J282*(W282/H282),"0")</f>
        <v>3.7707390648567124E-2</v>
      </c>
      <c r="BO282" s="64">
        <f>IFERROR(1/J282*(X282/H282),"0")</f>
        <v>3.8461538461538464E-2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5.882352941176471</v>
      </c>
      <c r="X283" s="375">
        <f>IFERROR(X280/H280,"0")+IFERROR(X281/H281,"0")+IFERROR(X282/H282,"0")</f>
        <v>6</v>
      </c>
      <c r="Y283" s="375">
        <f>IFERROR(IF(Y280="",0,Y280),"0")+IFERROR(IF(Y281="",0,Y281),"0")+IFERROR(IF(Y282="",0,Y282),"0")</f>
        <v>4.5179999999999998E-2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15</v>
      </c>
      <c r="X284" s="375">
        <f>IFERROR(SUM(X280:X282),"0")</f>
        <v>15.299999999999999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20</v>
      </c>
      <c r="X288" s="374">
        <f>IFERROR(IF(W288="",0,CEILING((W288/$H288),1)*$H288),"")</f>
        <v>20</v>
      </c>
      <c r="Y288" s="36">
        <f>IFERROR(IF(X288=0,"",ROUNDUP(X288/H288,0)*0.00474),"")</f>
        <v>4.7400000000000005E-2</v>
      </c>
      <c r="Z288" s="56"/>
      <c r="AA288" s="57"/>
      <c r="AE288" s="64"/>
      <c r="BB288" s="232" t="s">
        <v>1</v>
      </c>
      <c r="BL288" s="64">
        <f>IFERROR(W288*I288/H288,"0")</f>
        <v>22.400000000000002</v>
      </c>
      <c r="BM288" s="64">
        <f>IFERROR(X288*I288/H288,"0")</f>
        <v>22.400000000000002</v>
      </c>
      <c r="BN288" s="64">
        <f>IFERROR(1/J288*(W288/H288),"0")</f>
        <v>4.2016806722689072E-2</v>
      </c>
      <c r="BO288" s="64">
        <f>IFERROR(1/J288*(X288/H288),"0")</f>
        <v>4.2016806722689072E-2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10</v>
      </c>
      <c r="X289" s="375">
        <f>IFERROR(X286/H286,"0")+IFERROR(X287/H287,"0")+IFERROR(X288/H288,"0")</f>
        <v>10</v>
      </c>
      <c r="Y289" s="375">
        <f>IFERROR(IF(Y286="",0,Y286),"0")+IFERROR(IF(Y287="",0,Y287),"0")+IFERROR(IF(Y288="",0,Y288),"0")</f>
        <v>4.7400000000000005E-2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20</v>
      </c>
      <c r="X290" s="375">
        <f>IFERROR(SUM(X286:X288),"0")</f>
        <v>20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9</v>
      </c>
      <c r="X309" s="374">
        <f>IFERROR(IF(W309="",0,CEILING((W309/$H309),1)*$H309),"")</f>
        <v>9</v>
      </c>
      <c r="Y309" s="36">
        <f>IFERROR(IF(X309=0,"",ROUNDUP(X309/H309,0)*0.00753),"")</f>
        <v>3.7650000000000003E-2</v>
      </c>
      <c r="Z309" s="56"/>
      <c r="AA309" s="57"/>
      <c r="AE309" s="64"/>
      <c r="BB309" s="242" t="s">
        <v>1</v>
      </c>
      <c r="BL309" s="64">
        <f>IFERROR(W309*I309/H309,"0")</f>
        <v>10.24</v>
      </c>
      <c r="BM309" s="64">
        <f>IFERROR(X309*I309/H309,"0")</f>
        <v>10.24</v>
      </c>
      <c r="BN309" s="64">
        <f>IFERROR(1/J309*(W309/H309),"0")</f>
        <v>3.2051282051282048E-2</v>
      </c>
      <c r="BO309" s="64">
        <f>IFERROR(1/J309*(X309/H309),"0")</f>
        <v>3.2051282051282048E-2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5</v>
      </c>
      <c r="X310" s="375">
        <f>IFERROR(X309/H309,"0")</f>
        <v>5</v>
      </c>
      <c r="Y310" s="375">
        <f>IFERROR(IF(Y309="",0,Y309),"0")</f>
        <v>3.7650000000000003E-2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9</v>
      </c>
      <c r="X311" s="375">
        <f>IFERROR(SUM(X309:X309),"0")</f>
        <v>9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40</v>
      </c>
      <c r="X313" s="374">
        <f>IFERROR(IF(W313="",0,CEILING((W313/$H313),1)*$H313),"")</f>
        <v>40.5</v>
      </c>
      <c r="Y313" s="36">
        <f>IFERROR(IF(X313=0,"",ROUNDUP(X313/H313,0)*0.02175),"")</f>
        <v>0.10874999999999999</v>
      </c>
      <c r="Z313" s="56"/>
      <c r="AA313" s="57"/>
      <c r="AE313" s="64"/>
      <c r="BB313" s="243" t="s">
        <v>1</v>
      </c>
      <c r="BL313" s="64">
        <f>IFERROR(W313*I313/H313,"0")</f>
        <v>42.785185185185185</v>
      </c>
      <c r="BM313" s="64">
        <f>IFERROR(X313*I313/H313,"0")</f>
        <v>43.32</v>
      </c>
      <c r="BN313" s="64">
        <f>IFERROR(1/J313*(W313/H313),"0")</f>
        <v>8.8183421516754859E-2</v>
      </c>
      <c r="BO313" s="64">
        <f>IFERROR(1/J313*(X313/H313),"0")</f>
        <v>8.9285714285714274E-2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116</v>
      </c>
      <c r="X314" s="374">
        <f>IFERROR(IF(W314="",0,CEILING((W314/$H314),1)*$H314),"")</f>
        <v>117.60000000000001</v>
      </c>
      <c r="Y314" s="36">
        <f>IFERROR(IF(X314=0,"",ROUNDUP(X314/H314,0)*0.00753),"")</f>
        <v>0.42168</v>
      </c>
      <c r="Z314" s="56"/>
      <c r="AA314" s="57"/>
      <c r="AE314" s="64"/>
      <c r="BB314" s="244" t="s">
        <v>1</v>
      </c>
      <c r="BL314" s="64">
        <f>IFERROR(W314*I314/H314,"0")</f>
        <v>131.0247619047619</v>
      </c>
      <c r="BM314" s="64">
        <f>IFERROR(X314*I314/H314,"0")</f>
        <v>132.83199999999999</v>
      </c>
      <c r="BN314" s="64">
        <f>IFERROR(1/J314*(W314/H314),"0")</f>
        <v>0.35409035409035405</v>
      </c>
      <c r="BO314" s="64">
        <f>IFERROR(1/J314*(X314/H314),"0")</f>
        <v>0.35897435897435898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35</v>
      </c>
      <c r="X315" s="374">
        <f>IFERROR(IF(W315="",0,CEILING((W315/$H315),1)*$H315),"")</f>
        <v>35.700000000000003</v>
      </c>
      <c r="Y315" s="36">
        <f>IFERROR(IF(X315=0,"",ROUNDUP(X315/H315,0)*0.00753),"")</f>
        <v>0.12801000000000001</v>
      </c>
      <c r="Z315" s="56"/>
      <c r="AA315" s="57"/>
      <c r="AE315" s="64"/>
      <c r="BB315" s="245" t="s">
        <v>1</v>
      </c>
      <c r="BL315" s="64">
        <f>IFERROR(W315*I315/H315,"0")</f>
        <v>39.333333333333329</v>
      </c>
      <c r="BM315" s="64">
        <f>IFERROR(X315*I315/H315,"0")</f>
        <v>40.119999999999997</v>
      </c>
      <c r="BN315" s="64">
        <f>IFERROR(1/J315*(W315/H315),"0")</f>
        <v>0.10683760683760682</v>
      </c>
      <c r="BO315" s="64">
        <f>IFERROR(1/J315*(X315/H315),"0")</f>
        <v>0.10897435897435898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76.843033509700177</v>
      </c>
      <c r="X316" s="375">
        <f>IFERROR(X313/H313,"0")+IFERROR(X314/H314,"0")+IFERROR(X315/H315,"0")</f>
        <v>78</v>
      </c>
      <c r="Y316" s="375">
        <f>IFERROR(IF(Y313="",0,Y313),"0")+IFERROR(IF(Y314="",0,Y314),"0")+IFERROR(IF(Y315="",0,Y315),"0")</f>
        <v>0.65843999999999991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191</v>
      </c>
      <c r="X317" s="375">
        <f>IFERROR(SUM(X313:X315),"0")</f>
        <v>193.8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4</v>
      </c>
      <c r="X319" s="374">
        <f>IFERROR(IF(W319="",0,CEILING((W319/$H319),1)*$H319),"")</f>
        <v>4.5599999999999996</v>
      </c>
      <c r="Y319" s="36">
        <f>IFERROR(IF(X319=0,"",ROUNDUP(X319/H319,0)*0.00753),"")</f>
        <v>1.506E-2</v>
      </c>
      <c r="Z319" s="56"/>
      <c r="AA319" s="57"/>
      <c r="AE319" s="64"/>
      <c r="BB319" s="246" t="s">
        <v>1</v>
      </c>
      <c r="BL319" s="64">
        <f>IFERROR(W319*I319/H319,"0")</f>
        <v>4.4771929824561409</v>
      </c>
      <c r="BM319" s="64">
        <f>IFERROR(X319*I319/H319,"0")</f>
        <v>5.1040000000000001</v>
      </c>
      <c r="BN319" s="64">
        <f>IFERROR(1/J319*(W319/H319),"0")</f>
        <v>1.1246063877642825E-2</v>
      </c>
      <c r="BO319" s="64">
        <f>IFERROR(1/J319*(X319/H319),"0")</f>
        <v>1.282051282051282E-2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1.7543859649122808</v>
      </c>
      <c r="X320" s="375">
        <f>IFERROR(X319/H319,"0")</f>
        <v>2</v>
      </c>
      <c r="Y320" s="375">
        <f>IFERROR(IF(Y319="",0,Y319),"0")</f>
        <v>1.506E-2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4</v>
      </c>
      <c r="X321" s="375">
        <f>IFERROR(SUM(X319:X319),"0")</f>
        <v>4.5599999999999996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5</v>
      </c>
      <c r="X323" s="374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47" t="s">
        <v>1</v>
      </c>
      <c r="BL323" s="64">
        <f>IFERROR(W323*I323/H323,"0")</f>
        <v>5.8333333333333339</v>
      </c>
      <c r="BM323" s="64">
        <f>IFERROR(X323*I323/H323,"0")</f>
        <v>5.95</v>
      </c>
      <c r="BN323" s="64">
        <f>IFERROR(1/J323*(W323/H323),"0")</f>
        <v>1.256913021618904E-2</v>
      </c>
      <c r="BO323" s="64">
        <f>IFERROR(1/J323*(X323/H323),"0")</f>
        <v>1.282051282051282E-2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1.9607843137254903</v>
      </c>
      <c r="X324" s="375">
        <f>IFERROR(X323/H323,"0")</f>
        <v>2</v>
      </c>
      <c r="Y324" s="375">
        <f>IFERROR(IF(Y323="",0,Y323),"0")</f>
        <v>1.506E-2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5</v>
      </c>
      <c r="X325" s="375">
        <f>IFERROR(SUM(X323:X323),"0")</f>
        <v>5.0999999999999996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900</v>
      </c>
      <c r="X330" s="374">
        <f t="shared" si="65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49" t="s">
        <v>1</v>
      </c>
      <c r="BL330" s="64">
        <f t="shared" si="66"/>
        <v>928.8</v>
      </c>
      <c r="BM330" s="64">
        <f t="shared" si="67"/>
        <v>928.8</v>
      </c>
      <c r="BN330" s="64">
        <f t="shared" si="68"/>
        <v>1.25</v>
      </c>
      <c r="BO330" s="64">
        <f t="shared" si="69"/>
        <v>1.25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60</v>
      </c>
      <c r="X333" s="374">
        <f t="shared" si="65"/>
        <v>60</v>
      </c>
      <c r="Y333" s="36">
        <f>IFERROR(IF(X333=0,"",ROUNDUP(X333/H333,0)*0.02175),"")</f>
        <v>8.6999999999999994E-2</v>
      </c>
      <c r="Z333" s="56"/>
      <c r="AA333" s="57"/>
      <c r="AE333" s="64"/>
      <c r="BB333" s="252" t="s">
        <v>1</v>
      </c>
      <c r="BL333" s="64">
        <f t="shared" si="66"/>
        <v>61.92</v>
      </c>
      <c r="BM333" s="64">
        <f t="shared" si="67"/>
        <v>61.92</v>
      </c>
      <c r="BN333" s="64">
        <f t="shared" si="68"/>
        <v>8.3333333333333329E-2</v>
      </c>
      <c r="BO333" s="64">
        <f t="shared" si="69"/>
        <v>8.3333333333333329E-2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105</v>
      </c>
      <c r="X336" s="374">
        <f t="shared" si="65"/>
        <v>105</v>
      </c>
      <c r="Y336" s="36">
        <f>IFERROR(IF(X336=0,"",ROUNDUP(X336/H336,0)*0.02175),"")</f>
        <v>0.15225</v>
      </c>
      <c r="Z336" s="56"/>
      <c r="AA336" s="57"/>
      <c r="AE336" s="64"/>
      <c r="BB336" s="255" t="s">
        <v>1</v>
      </c>
      <c r="BL336" s="64">
        <f t="shared" si="66"/>
        <v>108.36</v>
      </c>
      <c r="BM336" s="64">
        <f t="shared" si="67"/>
        <v>108.36</v>
      </c>
      <c r="BN336" s="64">
        <f t="shared" si="68"/>
        <v>0.14583333333333331</v>
      </c>
      <c r="BO336" s="64">
        <f t="shared" si="69"/>
        <v>0.14583333333333331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10</v>
      </c>
      <c r="X337" s="374">
        <f t="shared" si="65"/>
        <v>10</v>
      </c>
      <c r="Y337" s="36">
        <f>IFERROR(IF(X337=0,"",ROUNDUP(X337/H337,0)*0.00937),"")</f>
        <v>1.874E-2</v>
      </c>
      <c r="Z337" s="56"/>
      <c r="AA337" s="57"/>
      <c r="AE337" s="64"/>
      <c r="BB337" s="256" t="s">
        <v>1</v>
      </c>
      <c r="BL337" s="64">
        <f t="shared" si="66"/>
        <v>10.42</v>
      </c>
      <c r="BM337" s="64">
        <f t="shared" si="67"/>
        <v>10.42</v>
      </c>
      <c r="BN337" s="64">
        <f t="shared" si="68"/>
        <v>1.6666666666666666E-2</v>
      </c>
      <c r="BO337" s="64">
        <f t="shared" si="69"/>
        <v>1.6666666666666666E-2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13</v>
      </c>
      <c r="X338" s="374">
        <f t="shared" si="65"/>
        <v>15</v>
      </c>
      <c r="Y338" s="36">
        <f>IFERROR(IF(X338=0,"",ROUNDUP(X338/H338,0)*0.00937),"")</f>
        <v>2.811E-2</v>
      </c>
      <c r="Z338" s="56"/>
      <c r="AA338" s="57"/>
      <c r="AE338" s="64"/>
      <c r="BB338" s="257" t="s">
        <v>1</v>
      </c>
      <c r="BL338" s="64">
        <f t="shared" si="66"/>
        <v>13.546000000000001</v>
      </c>
      <c r="BM338" s="64">
        <f t="shared" si="67"/>
        <v>15.63</v>
      </c>
      <c r="BN338" s="64">
        <f t="shared" si="68"/>
        <v>2.1666666666666667E-2</v>
      </c>
      <c r="BO338" s="64">
        <f t="shared" si="69"/>
        <v>2.5000000000000001E-2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75.599999999999994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76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1.5911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1088</v>
      </c>
      <c r="X340" s="375">
        <f>IFERROR(SUM(X329:X338),"0")</f>
        <v>1090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750</v>
      </c>
      <c r="X342" s="374">
        <f>IFERROR(IF(W342="",0,CEILING((W342/$H342),1)*$H342),"")</f>
        <v>750</v>
      </c>
      <c r="Y342" s="36">
        <f>IFERROR(IF(X342=0,"",ROUNDUP(X342/H342,0)*0.02175),"")</f>
        <v>1.0874999999999999</v>
      </c>
      <c r="Z342" s="56"/>
      <c r="AA342" s="57"/>
      <c r="AE342" s="64"/>
      <c r="BB342" s="258" t="s">
        <v>1</v>
      </c>
      <c r="BL342" s="64">
        <f>IFERROR(W342*I342/H342,"0")</f>
        <v>774</v>
      </c>
      <c r="BM342" s="64">
        <f>IFERROR(X342*I342/H342,"0")</f>
        <v>774</v>
      </c>
      <c r="BN342" s="64">
        <f>IFERROR(1/J342*(W342/H342),"0")</f>
        <v>1.0416666666666665</v>
      </c>
      <c r="BO342" s="64">
        <f>IFERROR(1/J342*(X342/H342),"0")</f>
        <v>1.0416666666666665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12</v>
      </c>
      <c r="X344" s="374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0" t="s">
        <v>1</v>
      </c>
      <c r="BL344" s="64">
        <f>IFERROR(W344*I344/H344,"0")</f>
        <v>12.72</v>
      </c>
      <c r="BM344" s="64">
        <f>IFERROR(X344*I344/H344,"0")</f>
        <v>12.72</v>
      </c>
      <c r="BN344" s="64">
        <f>IFERROR(1/J344*(W344/H344),"0")</f>
        <v>2.5000000000000001E-2</v>
      </c>
      <c r="BO344" s="64">
        <f>IFERROR(1/J344*(X344/H344),"0")</f>
        <v>2.5000000000000001E-2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53</v>
      </c>
      <c r="X345" s="375">
        <f>IFERROR(X342/H342,"0")+IFERROR(X343/H343,"0")+IFERROR(X344/H344,"0")</f>
        <v>53</v>
      </c>
      <c r="Y345" s="375">
        <f>IFERROR(IF(Y342="",0,Y342),"0")+IFERROR(IF(Y343="",0,Y343),"0")+IFERROR(IF(Y344="",0,Y344),"0")</f>
        <v>1.11561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762</v>
      </c>
      <c r="X346" s="375">
        <f>IFERROR(SUM(X342:X344),"0")</f>
        <v>762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6</v>
      </c>
      <c r="X362" s="374">
        <f>IFERROR(IF(W362="",0,CEILING((W362/$H362),1)*$H362),"")</f>
        <v>8</v>
      </c>
      <c r="Y362" s="36">
        <f>IFERROR(IF(X362=0,"",ROUNDUP(X362/H362,0)*0.00937),"")</f>
        <v>1.874E-2</v>
      </c>
      <c r="Z362" s="56"/>
      <c r="AA362" s="57"/>
      <c r="AE362" s="64"/>
      <c r="BB362" s="268" t="s">
        <v>1</v>
      </c>
      <c r="BL362" s="64">
        <f>IFERROR(W362*I362/H362,"0")</f>
        <v>6.3149999999999995</v>
      </c>
      <c r="BM362" s="64">
        <f>IFERROR(X362*I362/H362,"0")</f>
        <v>8.42</v>
      </c>
      <c r="BN362" s="64">
        <f>IFERROR(1/J362*(W362/H362),"0")</f>
        <v>1.2500000000000001E-2</v>
      </c>
      <c r="BO362" s="64">
        <f>IFERROR(1/J362*(X362/H362),"0")</f>
        <v>1.6666666666666666E-2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1.5</v>
      </c>
      <c r="X363" s="375">
        <f>IFERROR(X358/H358,"0")+IFERROR(X359/H359,"0")+IFERROR(X360/H360,"0")+IFERROR(X361/H361,"0")+IFERROR(X362/H362,"0")</f>
        <v>2</v>
      </c>
      <c r="Y363" s="375">
        <f>IFERROR(IF(Y358="",0,Y358),"0")+IFERROR(IF(Y359="",0,Y359),"0")+IFERROR(IF(Y360="",0,Y360),"0")+IFERROR(IF(Y361="",0,Y361),"0")+IFERROR(IF(Y362="",0,Y362),"0")</f>
        <v>1.874E-2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6</v>
      </c>
      <c r="X364" s="375">
        <f>IFERROR(SUM(X358:X362),"0")</f>
        <v>8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30</v>
      </c>
      <c r="X371" s="374">
        <f>IFERROR(IF(W371="",0,CEILING((W371/$H371),1)*$H371),"")</f>
        <v>31.2</v>
      </c>
      <c r="Y371" s="36">
        <f>IFERROR(IF(X371=0,"",ROUNDUP(X371/H371,0)*0.02175),"")</f>
        <v>8.6999999999999994E-2</v>
      </c>
      <c r="Z371" s="56"/>
      <c r="AA371" s="57"/>
      <c r="AE371" s="64"/>
      <c r="BB371" s="271" t="s">
        <v>1</v>
      </c>
      <c r="BL371" s="64">
        <f>IFERROR(W371*I371/H371,"0")</f>
        <v>32.169230769230772</v>
      </c>
      <c r="BM371" s="64">
        <f>IFERROR(X371*I371/H371,"0")</f>
        <v>33.456000000000003</v>
      </c>
      <c r="BN371" s="64">
        <f>IFERROR(1/J371*(W371/H371),"0")</f>
        <v>6.8681318681318673E-2</v>
      </c>
      <c r="BO371" s="64">
        <f>IFERROR(1/J371*(X371/H371),"0")</f>
        <v>7.1428571428571425E-2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3.8461538461538463</v>
      </c>
      <c r="X375" s="375">
        <f>IFERROR(X371/H371,"0")+IFERROR(X372/H372,"0")+IFERROR(X373/H373,"0")+IFERROR(X374/H374,"0")</f>
        <v>4</v>
      </c>
      <c r="Y375" s="375">
        <f>IFERROR(IF(Y371="",0,Y371),"0")+IFERROR(IF(Y372="",0,Y372),"0")+IFERROR(IF(Y373="",0,Y373),"0")+IFERROR(IF(Y374="",0,Y374),"0")</f>
        <v>8.6999999999999994E-2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30</v>
      </c>
      <c r="X376" s="375">
        <f>IFERROR(SUM(X371:X374),"0")</f>
        <v>31.2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27</v>
      </c>
      <c r="X385" s="374">
        <f>IFERROR(IF(W385="",0,CEILING((W385/$H385),1)*$H385),"")</f>
        <v>27</v>
      </c>
      <c r="Y385" s="36">
        <f>IFERROR(IF(X385=0,"",ROUNDUP(X385/H385,0)*0.00753),"")</f>
        <v>7.5300000000000006E-2</v>
      </c>
      <c r="Z385" s="56"/>
      <c r="AA385" s="57"/>
      <c r="AE385" s="64"/>
      <c r="BB385" s="277" t="s">
        <v>1</v>
      </c>
      <c r="BL385" s="64">
        <f>IFERROR(W385*I385/H385,"0")</f>
        <v>28.999999999999996</v>
      </c>
      <c r="BM385" s="64">
        <f>IFERROR(X385*I385/H385,"0")</f>
        <v>28.999999999999996</v>
      </c>
      <c r="BN385" s="64">
        <f>IFERROR(1/J385*(W385/H385),"0")</f>
        <v>6.4102564102564097E-2</v>
      </c>
      <c r="BO385" s="64">
        <f>IFERROR(1/J385*(X385/H385),"0")</f>
        <v>6.4102564102564097E-2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10</v>
      </c>
      <c r="X386" s="375">
        <f>IFERROR(X384/H384,"0")+IFERROR(X385/H385,"0")</f>
        <v>10</v>
      </c>
      <c r="Y386" s="375">
        <f>IFERROR(IF(Y384="",0,Y384),"0")+IFERROR(IF(Y385="",0,Y385),"0")</f>
        <v>7.5300000000000006E-2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27</v>
      </c>
      <c r="X387" s="375">
        <f>IFERROR(SUM(X384:X385),"0")</f>
        <v>27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37</v>
      </c>
      <c r="X394" s="374">
        <f t="shared" si="70"/>
        <v>37.800000000000004</v>
      </c>
      <c r="Y394" s="36">
        <f t="shared" si="75"/>
        <v>9.0359999999999996E-2</v>
      </c>
      <c r="Z394" s="56"/>
      <c r="AA394" s="57"/>
      <c r="AE394" s="64"/>
      <c r="BB394" s="283" t="s">
        <v>1</v>
      </c>
      <c r="BL394" s="64">
        <f t="shared" si="71"/>
        <v>39.290476190476191</v>
      </c>
      <c r="BM394" s="64">
        <f t="shared" si="72"/>
        <v>40.14</v>
      </c>
      <c r="BN394" s="64">
        <f t="shared" si="73"/>
        <v>7.5295075295075287E-2</v>
      </c>
      <c r="BO394" s="64">
        <f t="shared" si="74"/>
        <v>7.6923076923076927E-2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4</v>
      </c>
      <c r="X396" s="374">
        <f t="shared" si="70"/>
        <v>4.2</v>
      </c>
      <c r="Y396" s="36">
        <f t="shared" si="75"/>
        <v>1.004E-2</v>
      </c>
      <c r="Z396" s="56"/>
      <c r="AA396" s="57"/>
      <c r="AE396" s="64"/>
      <c r="BB396" s="285" t="s">
        <v>1</v>
      </c>
      <c r="BL396" s="64">
        <f t="shared" si="71"/>
        <v>4.2476190476190476</v>
      </c>
      <c r="BM396" s="64">
        <f t="shared" si="72"/>
        <v>4.46</v>
      </c>
      <c r="BN396" s="64">
        <f t="shared" si="73"/>
        <v>8.1400081400081412E-3</v>
      </c>
      <c r="BO396" s="64">
        <f t="shared" si="74"/>
        <v>8.5470085470085479E-3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28</v>
      </c>
      <c r="X400" s="374">
        <f t="shared" si="70"/>
        <v>29.400000000000002</v>
      </c>
      <c r="Y400" s="36">
        <f t="shared" si="75"/>
        <v>7.0280000000000009E-2</v>
      </c>
      <c r="Z400" s="56"/>
      <c r="AA400" s="57"/>
      <c r="AE400" s="64"/>
      <c r="BB400" s="289" t="s">
        <v>1</v>
      </c>
      <c r="BL400" s="64">
        <f t="shared" si="71"/>
        <v>29.733333333333331</v>
      </c>
      <c r="BM400" s="64">
        <f t="shared" si="72"/>
        <v>31.22</v>
      </c>
      <c r="BN400" s="64">
        <f t="shared" si="73"/>
        <v>5.6980056980056981E-2</v>
      </c>
      <c r="BO400" s="64">
        <f t="shared" si="74"/>
        <v>5.9829059829059839E-2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32.857142857142854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34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0.17068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69</v>
      </c>
      <c r="X403" s="375">
        <f>IFERROR(SUM(X389:X401),"0")</f>
        <v>71.400000000000006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1.4242424242424241</v>
      </c>
      <c r="BM417" s="64">
        <f>IFERROR(X417*I417/H417,"0")</f>
        <v>1.8799999999999997</v>
      </c>
      <c r="BN417" s="64">
        <f>IFERROR(1/J417*(W417/H417),"0")</f>
        <v>3.787878787878788E-3</v>
      </c>
      <c r="BO417" s="64">
        <f>IFERROR(1/J417*(X417/H417),"0")</f>
        <v>5.0000000000000001E-3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10.757575757575758</v>
      </c>
      <c r="X418" s="375">
        <f>IFERROR(X415/H415,"0")+IFERROR(X416/H416,"0")+IFERROR(X417/H417,"0")</f>
        <v>11</v>
      </c>
      <c r="Y418" s="375">
        <f>IFERROR(IF(Y415="",0,Y415),"0")+IFERROR(IF(Y416="",0,Y416),"0")+IFERROR(IF(Y417="",0,Y417),"0")</f>
        <v>6.8970000000000004E-2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13</v>
      </c>
      <c r="X419" s="375">
        <f>IFERROR(SUM(X415:X417),"0")</f>
        <v>13.32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15</v>
      </c>
      <c r="X446" s="374">
        <f>IFERROR(IF(W446="",0,CEILING((W446/$H446),1)*$H446),"")</f>
        <v>15</v>
      </c>
      <c r="Y446" s="36">
        <f>IFERROR(IF(X446=0,"",ROUNDUP(X446/H446,0)*0.00627),"")</f>
        <v>3.1350000000000003E-2</v>
      </c>
      <c r="Z446" s="56"/>
      <c r="AA446" s="57"/>
      <c r="AE446" s="64"/>
      <c r="BB446" s="310" t="s">
        <v>1</v>
      </c>
      <c r="BL446" s="64">
        <f>IFERROR(W446*I446/H446,"0")</f>
        <v>18</v>
      </c>
      <c r="BM446" s="64">
        <f>IFERROR(X446*I446/H446,"0")</f>
        <v>18</v>
      </c>
      <c r="BN446" s="64">
        <f>IFERROR(1/J446*(W446/H446),"0")</f>
        <v>2.5000000000000001E-2</v>
      </c>
      <c r="BO446" s="64">
        <f>IFERROR(1/J446*(X446/H446),"0")</f>
        <v>2.5000000000000001E-2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5</v>
      </c>
      <c r="X447" s="375">
        <f>IFERROR(X446/H446,"0")</f>
        <v>5</v>
      </c>
      <c r="Y447" s="375">
        <f>IFERROR(IF(Y446="",0,Y446),"0")</f>
        <v>3.1350000000000003E-2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15</v>
      </c>
      <c r="X448" s="375">
        <f>IFERROR(SUM(X446:X446),"0")</f>
        <v>15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24</v>
      </c>
      <c r="X467" s="374">
        <f t="shared" si="81"/>
        <v>25.2</v>
      </c>
      <c r="Y467" s="36">
        <f>IFERROR(IF(X467=0,"",ROUNDUP(X467/H467,0)*0.00937),"")</f>
        <v>6.5589999999999996E-2</v>
      </c>
      <c r="Z467" s="56"/>
      <c r="AA467" s="57"/>
      <c r="AE467" s="64"/>
      <c r="BB467" s="322" t="s">
        <v>1</v>
      </c>
      <c r="BL467" s="64">
        <f t="shared" si="83"/>
        <v>25.599999999999998</v>
      </c>
      <c r="BM467" s="64">
        <f t="shared" si="84"/>
        <v>26.88</v>
      </c>
      <c r="BN467" s="64">
        <f t="shared" si="85"/>
        <v>5.5555555555555552E-2</v>
      </c>
      <c r="BO467" s="64">
        <f t="shared" si="86"/>
        <v>5.8333333333333334E-2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6.6666666666666661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6.5589999999999996E-2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24</v>
      </c>
      <c r="X472" s="375">
        <f>IFERROR(SUM(X459:X470),"0")</f>
        <v>25.2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11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11.733333333333333</v>
      </c>
      <c r="BM482" s="64">
        <f t="shared" si="89"/>
        <v>15.36</v>
      </c>
      <c r="BN482" s="64">
        <f t="shared" si="90"/>
        <v>2.5462962962962962E-2</v>
      </c>
      <c r="BO482" s="64">
        <f t="shared" si="91"/>
        <v>3.3333333333333333E-2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31</v>
      </c>
      <c r="X484" s="374">
        <f t="shared" si="87"/>
        <v>32.4</v>
      </c>
      <c r="Y484" s="36">
        <f>IFERROR(IF(X484=0,"",ROUNDUP(X484/H484,0)*0.00937),"")</f>
        <v>8.4330000000000002E-2</v>
      </c>
      <c r="Z484" s="56"/>
      <c r="AA484" s="57"/>
      <c r="AE484" s="64"/>
      <c r="BB484" s="333" t="s">
        <v>1</v>
      </c>
      <c r="BL484" s="64">
        <f t="shared" si="88"/>
        <v>32.80833333333333</v>
      </c>
      <c r="BM484" s="64">
        <f t="shared" si="89"/>
        <v>34.29</v>
      </c>
      <c r="BN484" s="64">
        <f t="shared" si="90"/>
        <v>7.1759259259259259E-2</v>
      </c>
      <c r="BO484" s="64">
        <f t="shared" si="91"/>
        <v>7.4999999999999997E-2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11.666666666666666</v>
      </c>
      <c r="X485" s="375">
        <f>IFERROR(X479/H479,"0")+IFERROR(X480/H480,"0")+IFERROR(X481/H481,"0")+IFERROR(X482/H482,"0")+IFERROR(X483/H483,"0")+IFERROR(X484/H484,"0")</f>
        <v>13</v>
      </c>
      <c r="Y485" s="375">
        <f>IFERROR(IF(Y479="",0,Y479),"0")+IFERROR(IF(Y480="",0,Y480),"0")+IFERROR(IF(Y481="",0,Y481),"0")+IFERROR(IF(Y482="",0,Y482),"0")+IFERROR(IF(Y483="",0,Y483),"0")+IFERROR(IF(Y484="",0,Y484),"0")</f>
        <v>0.12181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42</v>
      </c>
      <c r="X486" s="375">
        <f>IFERROR(SUM(X479:X484),"0")</f>
        <v>46.8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20</v>
      </c>
      <c r="X519" s="374">
        <f t="shared" si="98"/>
        <v>21</v>
      </c>
      <c r="Y519" s="36">
        <f>IFERROR(IF(X519=0,"",ROUNDUP(X519/H519,0)*0.00753),"")</f>
        <v>3.7650000000000003E-2</v>
      </c>
      <c r="Z519" s="56"/>
      <c r="AA519" s="57"/>
      <c r="AE519" s="64"/>
      <c r="BB519" s="351" t="s">
        <v>1</v>
      </c>
      <c r="BL519" s="64">
        <f t="shared" si="99"/>
        <v>21.238095238095237</v>
      </c>
      <c r="BM519" s="64">
        <f t="shared" si="100"/>
        <v>22.299999999999997</v>
      </c>
      <c r="BN519" s="64">
        <f t="shared" si="101"/>
        <v>3.0525030525030524E-2</v>
      </c>
      <c r="BO519" s="64">
        <f t="shared" si="102"/>
        <v>3.2051282051282048E-2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2</v>
      </c>
      <c r="X522" s="374">
        <f t="shared" si="98"/>
        <v>3.36</v>
      </c>
      <c r="Y522" s="36">
        <f>IFERROR(IF(X522=0,"",ROUNDUP(X522/H522,0)*0.00502),"")</f>
        <v>1.004E-2</v>
      </c>
      <c r="Z522" s="56"/>
      <c r="AA522" s="57"/>
      <c r="AE522" s="64"/>
      <c r="BB522" s="354" t="s">
        <v>1</v>
      </c>
      <c r="BL522" s="64">
        <f t="shared" si="99"/>
        <v>2.1904761904761907</v>
      </c>
      <c r="BM522" s="64">
        <f t="shared" si="100"/>
        <v>3.68</v>
      </c>
      <c r="BN522" s="64">
        <f t="shared" si="101"/>
        <v>5.0875050875050882E-3</v>
      </c>
      <c r="BO522" s="64">
        <f t="shared" si="102"/>
        <v>8.5470085470085479E-3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5.9523809523809526</v>
      </c>
      <c r="X523" s="375">
        <f>IFERROR(X517/H517,"0")+IFERROR(X518/H518,"0")+IFERROR(X519/H519,"0")+IFERROR(X520/H520,"0")+IFERROR(X521/H521,"0")+IFERROR(X522/H522,"0")</f>
        <v>7</v>
      </c>
      <c r="Y523" s="375">
        <f>IFERROR(IF(Y517="",0,Y517),"0")+IFERROR(IF(Y518="",0,Y518),"0")+IFERROR(IF(Y519="",0,Y519),"0")+IFERROR(IF(Y520="",0,Y520),"0")+IFERROR(IF(Y521="",0,Y521),"0")+IFERROR(IF(Y522="",0,Y522),"0")</f>
        <v>4.7690000000000003E-2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22</v>
      </c>
      <c r="X524" s="375">
        <f>IFERROR(SUM(X517:X522),"0")</f>
        <v>24.36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15</v>
      </c>
      <c r="X526" s="374">
        <f>IFERROR(IF(W526="",0,CEILING((W526/$H526),1)*$H526),"")</f>
        <v>15.6</v>
      </c>
      <c r="Y526" s="36">
        <f>IFERROR(IF(X526=0,"",ROUNDUP(X526/H526,0)*0.02175),"")</f>
        <v>4.3499999999999997E-2</v>
      </c>
      <c r="Z526" s="56"/>
      <c r="AA526" s="57"/>
      <c r="AE526" s="64"/>
      <c r="BB526" s="355" t="s">
        <v>1</v>
      </c>
      <c r="BL526" s="64">
        <f>IFERROR(W526*I526/H526,"0")</f>
        <v>16.084615384615386</v>
      </c>
      <c r="BM526" s="64">
        <f>IFERROR(X526*I526/H526,"0")</f>
        <v>16.728000000000002</v>
      </c>
      <c r="BN526" s="64">
        <f>IFERROR(1/J526*(W526/H526),"0")</f>
        <v>3.4340659340659337E-2</v>
      </c>
      <c r="BO526" s="64">
        <f>IFERROR(1/J526*(X526/H526),"0")</f>
        <v>3.5714285714285712E-2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1.9230769230769231</v>
      </c>
      <c r="X531" s="375">
        <f>IFERROR(X526/H526,"0")+IFERROR(X527/H527,"0")+IFERROR(X528/H528,"0")+IFERROR(X529/H529,"0")+IFERROR(X530/H530,"0")</f>
        <v>2</v>
      </c>
      <c r="Y531" s="375">
        <f>IFERROR(IF(Y526="",0,Y526),"0")+IFERROR(IF(Y527="",0,Y527),"0")+IFERROR(IF(Y528="",0,Y528),"0")+IFERROR(IF(Y529="",0,Y529),"0")+IFERROR(IF(Y530="",0,Y530),"0")</f>
        <v>4.3499999999999997E-2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15</v>
      </c>
      <c r="X532" s="375">
        <f>IFERROR(SUM(X526:X530),"0")</f>
        <v>15.6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6335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6417.34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6730.6736074631153</v>
      </c>
      <c r="X541" s="375">
        <f>IFERROR(SUM(BM22:BM537),"0")</f>
        <v>6818.7880000000005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13</v>
      </c>
      <c r="X542" s="38">
        <f>ROUNDUP(SUM(BO22:BO537),0)</f>
        <v>13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7055.6736074631153</v>
      </c>
      <c r="X543" s="375">
        <f>GrossWeightTotalR+PalletQtyTotalR*25</f>
        <v>7143.7880000000005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1398.9955285379347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1420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14.309620000000001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288.89999999999998</v>
      </c>
      <c r="D550" s="46">
        <f>IFERROR(X57*1,"0")+IFERROR(X58*1,"0")+IFERROR(X59*1,"0")+IFERROR(X60*1,"0")</f>
        <v>315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1413.1000000000001</v>
      </c>
      <c r="F550" s="46">
        <f>IFERROR(X134*1,"0")+IFERROR(X135*1,"0")+IFERROR(X136*1,"0")+IFERROR(X137*1,"0")+IFERROR(X138*1,"0")</f>
        <v>205.20000000000002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81.900000000000006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550.20000000000005</v>
      </c>
      <c r="J550" s="46">
        <f>IFERROR(X209*1,"0")+IFERROR(X210*1,"0")+IFERROR(X211*1,"0")+IFERROR(X212*1,"0")+IFERROR(X213*1,"0")+IFERROR(X214*1,"0")+IFERROR(X218*1,"0")+IFERROR(X219*1,"0")</f>
        <v>53.6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1116.3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1116.3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212.46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1852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39.200000000000003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111.72000000000001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15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72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39.96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6"/>
        <filter val="1 083,00"/>
        <filter val="1 088,00"/>
        <filter val="1 399,00"/>
        <filter val="1,00"/>
        <filter val="1,50"/>
        <filter val="1,75"/>
        <filter val="1,92"/>
        <filter val="1,96"/>
        <filter val="10,00"/>
        <filter val="10,76"/>
        <filter val="100,00"/>
        <filter val="105,00"/>
        <filter val="11,00"/>
        <filter val="11,67"/>
        <filter val="110,00"/>
        <filter val="116,00"/>
        <filter val="119,00"/>
        <filter val="12,00"/>
        <filter val="12,24"/>
        <filter val="12,41"/>
        <filter val="120,77"/>
        <filter val="13"/>
        <filter val="13,00"/>
        <filter val="15,00"/>
        <filter val="158,00"/>
        <filter val="16,00"/>
        <filter val="162,00"/>
        <filter val="179,00"/>
        <filter val="188,00"/>
        <filter val="191,00"/>
        <filter val="193,75"/>
        <filter val="2,00"/>
        <filter val="20,00"/>
        <filter val="204,00"/>
        <filter val="219,00"/>
        <filter val="22,00"/>
        <filter val="230,00"/>
        <filter val="231,00"/>
        <filter val="24,00"/>
        <filter val="26,00"/>
        <filter val="265,47"/>
        <filter val="27,00"/>
        <filter val="271,00"/>
        <filter val="273,00"/>
        <filter val="276,00"/>
        <filter val="279,00"/>
        <filter val="28,00"/>
        <filter val="280,00"/>
        <filter val="3,75"/>
        <filter val="3,85"/>
        <filter val="30,00"/>
        <filter val="31,00"/>
        <filter val="311,00"/>
        <filter val="32,00"/>
        <filter val="32,86"/>
        <filter val="35,00"/>
        <filter val="36,00"/>
        <filter val="37,00"/>
        <filter val="38,10"/>
        <filter val="4,00"/>
        <filter val="4,10"/>
        <filter val="40,00"/>
        <filter val="42,00"/>
        <filter val="45,00"/>
        <filter val="46,00"/>
        <filter val="465,00"/>
        <filter val="47,00"/>
        <filter val="48,00"/>
        <filter val="5,00"/>
        <filter val="5,88"/>
        <filter val="5,95"/>
        <filter val="53,00"/>
        <filter val="591,00"/>
        <filter val="6 335,00"/>
        <filter val="6 730,67"/>
        <filter val="6,00"/>
        <filter val="6,67"/>
        <filter val="60,00"/>
        <filter val="67,00"/>
        <filter val="69,00"/>
        <filter val="69,11"/>
        <filter val="7 055,67"/>
        <filter val="75,56"/>
        <filter val="75,60"/>
        <filter val="750,00"/>
        <filter val="753,00"/>
        <filter val="76,67"/>
        <filter val="76,84"/>
        <filter val="762,00"/>
        <filter val="78,00"/>
        <filter val="80,00"/>
        <filter val="9,00"/>
        <filter val="9,29"/>
        <filter val="900,00"/>
        <filter val="94,16"/>
        <filter val="95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