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3B4FD9-D310-45E7-A9FF-63792D5718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W216" i="1"/>
  <c r="W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O203" i="1"/>
  <c r="BN203" i="1"/>
  <c r="BM203" i="1"/>
  <c r="BL203" i="1"/>
  <c r="Y203" i="1"/>
  <c r="X203" i="1"/>
  <c r="O203" i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BO102" i="1" l="1"/>
  <c r="BM102" i="1"/>
  <c r="Y102" i="1"/>
  <c r="BO126" i="1"/>
  <c r="BM126" i="1"/>
  <c r="Y126" i="1"/>
  <c r="BO158" i="1"/>
  <c r="BM158" i="1"/>
  <c r="Y158" i="1"/>
  <c r="BO189" i="1"/>
  <c r="BM189" i="1"/>
  <c r="Y189" i="1"/>
  <c r="BO212" i="1"/>
  <c r="BM212" i="1"/>
  <c r="Y212" i="1"/>
  <c r="BO238" i="1"/>
  <c r="BM238" i="1"/>
  <c r="Y238" i="1"/>
  <c r="BO267" i="1"/>
  <c r="BM267" i="1"/>
  <c r="Y267" i="1"/>
  <c r="X310" i="1"/>
  <c r="BO309" i="1"/>
  <c r="BM309" i="1"/>
  <c r="Y309" i="1"/>
  <c r="Y310" i="1" s="1"/>
  <c r="BO313" i="1"/>
  <c r="BM313" i="1"/>
  <c r="Y313" i="1"/>
  <c r="BO343" i="1"/>
  <c r="BM343" i="1"/>
  <c r="Y343" i="1"/>
  <c r="BO390" i="1"/>
  <c r="BM390" i="1"/>
  <c r="Y390" i="1"/>
  <c r="BO417" i="1"/>
  <c r="BM417" i="1"/>
  <c r="Y417" i="1"/>
  <c r="BO467" i="1"/>
  <c r="BM467" i="1"/>
  <c r="Y467" i="1"/>
  <c r="B550" i="1"/>
  <c r="W542" i="1"/>
  <c r="W540" i="1"/>
  <c r="Y31" i="1"/>
  <c r="BM31" i="1"/>
  <c r="E550" i="1"/>
  <c r="Y72" i="1"/>
  <c r="BM72" i="1"/>
  <c r="Y80" i="1"/>
  <c r="BM80" i="1"/>
  <c r="BO92" i="1"/>
  <c r="BM92" i="1"/>
  <c r="Y92" i="1"/>
  <c r="BO114" i="1"/>
  <c r="BM114" i="1"/>
  <c r="Y114" i="1"/>
  <c r="BO145" i="1"/>
  <c r="BM145" i="1"/>
  <c r="Y145" i="1"/>
  <c r="BO177" i="1"/>
  <c r="BM177" i="1"/>
  <c r="Y177" i="1"/>
  <c r="BO181" i="1"/>
  <c r="BM181" i="1"/>
  <c r="Y181" i="1"/>
  <c r="BO197" i="1"/>
  <c r="BM197" i="1"/>
  <c r="Y197" i="1"/>
  <c r="BO227" i="1"/>
  <c r="BM227" i="1"/>
  <c r="Y227" i="1"/>
  <c r="BO246" i="1"/>
  <c r="BM246" i="1"/>
  <c r="Y246" i="1"/>
  <c r="BO294" i="1"/>
  <c r="BM294" i="1"/>
  <c r="Y294" i="1"/>
  <c r="BO330" i="1"/>
  <c r="BM330" i="1"/>
  <c r="Y330" i="1"/>
  <c r="BO366" i="1"/>
  <c r="BM366" i="1"/>
  <c r="Y366" i="1"/>
  <c r="BO398" i="1"/>
  <c r="BM398" i="1"/>
  <c r="Y398" i="1"/>
  <c r="BO430" i="1"/>
  <c r="BM430" i="1"/>
  <c r="Y430" i="1"/>
  <c r="BO483" i="1"/>
  <c r="BM483" i="1"/>
  <c r="Y483" i="1"/>
  <c r="X104" i="1"/>
  <c r="X160" i="1"/>
  <c r="I550" i="1"/>
  <c r="W541" i="1"/>
  <c r="W543" i="1" s="1"/>
  <c r="Y23" i="1"/>
  <c r="BM23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F550" i="1"/>
  <c r="Y137" i="1"/>
  <c r="BM137" i="1"/>
  <c r="G550" i="1"/>
  <c r="Y152" i="1"/>
  <c r="BM152" i="1"/>
  <c r="Y156" i="1"/>
  <c r="BM156" i="1"/>
  <c r="Y165" i="1"/>
  <c r="BM165" i="1"/>
  <c r="X171" i="1"/>
  <c r="Y175" i="1"/>
  <c r="BM175" i="1"/>
  <c r="BO187" i="1"/>
  <c r="BM187" i="1"/>
  <c r="Y187" i="1"/>
  <c r="BO195" i="1"/>
  <c r="BM195" i="1"/>
  <c r="Y195" i="1"/>
  <c r="J550" i="1"/>
  <c r="BO210" i="1"/>
  <c r="BM210" i="1"/>
  <c r="Y210" i="1"/>
  <c r="X231" i="1"/>
  <c r="BO225" i="1"/>
  <c r="BM225" i="1"/>
  <c r="Y225" i="1"/>
  <c r="BO236" i="1"/>
  <c r="BM236" i="1"/>
  <c r="Y236" i="1"/>
  <c r="BO244" i="1"/>
  <c r="BM244" i="1"/>
  <c r="Y244" i="1"/>
  <c r="BO265" i="1"/>
  <c r="BM265" i="1"/>
  <c r="Y265" i="1"/>
  <c r="BO287" i="1"/>
  <c r="BM287" i="1"/>
  <c r="Y287" i="1"/>
  <c r="BO304" i="1"/>
  <c r="BM304" i="1"/>
  <c r="Y304" i="1"/>
  <c r="BO337" i="1"/>
  <c r="BM337" i="1"/>
  <c r="Y337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X413" i="1"/>
  <c r="X412" i="1"/>
  <c r="BO411" i="1"/>
  <c r="BM411" i="1"/>
  <c r="Y411" i="1"/>
  <c r="Y412" i="1" s="1"/>
  <c r="X419" i="1"/>
  <c r="BO415" i="1"/>
  <c r="BM415" i="1"/>
  <c r="Y415" i="1"/>
  <c r="X418" i="1"/>
  <c r="BO183" i="1"/>
  <c r="BM183" i="1"/>
  <c r="Y183" i="1"/>
  <c r="BO191" i="1"/>
  <c r="BM191" i="1"/>
  <c r="Y191" i="1"/>
  <c r="X205" i="1"/>
  <c r="BO201" i="1"/>
  <c r="BM201" i="1"/>
  <c r="Y201" i="1"/>
  <c r="BO214" i="1"/>
  <c r="BM214" i="1"/>
  <c r="Y214" i="1"/>
  <c r="BO229" i="1"/>
  <c r="BM229" i="1"/>
  <c r="Y229" i="1"/>
  <c r="BO240" i="1"/>
  <c r="BM240" i="1"/>
  <c r="Y240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2" i="1"/>
  <c r="BM332" i="1"/>
  <c r="Y332" i="1"/>
  <c r="BO349" i="1"/>
  <c r="BM349" i="1"/>
  <c r="Y349" i="1"/>
  <c r="BO432" i="1"/>
  <c r="BM432" i="1"/>
  <c r="Y432" i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199" i="1"/>
  <c r="X220" i="1"/>
  <c r="X249" i="1"/>
  <c r="X283" i="1"/>
  <c r="X317" i="1"/>
  <c r="X316" i="1"/>
  <c r="X346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8" i="1"/>
  <c r="BM428" i="1"/>
  <c r="Y428" i="1"/>
  <c r="BO460" i="1"/>
  <c r="BM460" i="1"/>
  <c r="Y460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53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Y120" i="1" s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Y157" i="1"/>
  <c r="BM157" i="1"/>
  <c r="Y159" i="1"/>
  <c r="BM159" i="1"/>
  <c r="Y164" i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Y215" i="1" s="1"/>
  <c r="BM209" i="1"/>
  <c r="BO209" i="1"/>
  <c r="Y211" i="1"/>
  <c r="BM211" i="1"/>
  <c r="Y213" i="1"/>
  <c r="BM213" i="1"/>
  <c r="X216" i="1"/>
  <c r="Y219" i="1"/>
  <c r="Y220" i="1" s="1"/>
  <c r="BM219" i="1"/>
  <c r="Y224" i="1"/>
  <c r="Y230" i="1" s="1"/>
  <c r="BM224" i="1"/>
  <c r="BO224" i="1"/>
  <c r="Y226" i="1"/>
  <c r="BM226" i="1"/>
  <c r="Y228" i="1"/>
  <c r="BM228" i="1"/>
  <c r="L550" i="1"/>
  <c r="N550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Y363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Y418" i="1"/>
  <c r="BO416" i="1"/>
  <c r="BM416" i="1"/>
  <c r="Y416" i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166" i="1" l="1"/>
  <c r="Y248" i="1"/>
  <c r="Y34" i="1"/>
  <c r="Y485" i="1"/>
  <c r="Y507" i="1"/>
  <c r="Y205" i="1"/>
  <c r="Y198" i="1"/>
  <c r="Y103" i="1"/>
  <c r="Y523" i="1"/>
  <c r="Y514" i="1"/>
  <c r="Y402" i="1"/>
  <c r="Y259" i="1"/>
  <c r="Y178" i="1"/>
  <c r="Y130" i="1"/>
  <c r="Y93" i="1"/>
  <c r="Y86" i="1"/>
  <c r="Y61" i="1"/>
  <c r="X541" i="1"/>
  <c r="Y538" i="1"/>
  <c r="Y491" i="1"/>
  <c r="Y434" i="1"/>
  <c r="Y300" i="1"/>
  <c r="Y271" i="1"/>
  <c r="X544" i="1"/>
  <c r="Y339" i="1"/>
  <c r="X540" i="1"/>
  <c r="X542" i="1"/>
  <c r="Y471" i="1"/>
  <c r="Y454" i="1"/>
  <c r="Y277" i="1"/>
  <c r="Y545" i="1" l="1"/>
  <c r="X543" i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<sst xmlns="http://schemas.openxmlformats.org/spreadsheetml/2006/main" count="2317" uniqueCount="760">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</sst>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topLeftCell="A454" zoomScaleNormal="100" zoomScaleSheetLayoutView="100" workbookViewId="0">
      <selection activeCell="AA544" sqref="AA544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759</v>
      </c>
      <c r="I5" s="435"/>
      <c r="J5" s="435"/>
      <c r="K5" s="435"/>
      <c r="L5" s="436"/>
      <c r="M5" s="58"/>
      <c r="O5" s="24" t="s">
        <v>10</v>
      </c>
      <c r="P5" s="712">
        <v>45436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744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Пятница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2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0.33333333333333331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80</v>
      </c>
      <c r="X51" s="374">
        <f>IFERROR(IF(W51="",0,CEILING((W51/$H51),1)*$H51),"")</f>
        <v>86.4</v>
      </c>
      <c r="Y51" s="36">
        <f>IFERROR(IF(X51=0,"",ROUNDUP(X51/H51,0)*0.02175),"")</f>
        <v>0.17399999999999999</v>
      </c>
      <c r="Z51" s="56"/>
      <c r="AA51" s="57"/>
      <c r="AE51" s="64"/>
      <c r="BB51" s="77" t="s">
        <v>1</v>
      </c>
      <c r="BL51" s="64">
        <f>IFERROR(W51*I51/H51,"0")</f>
        <v>83.555555555555543</v>
      </c>
      <c r="BM51" s="64">
        <f>IFERROR(X51*I51/H51,"0")</f>
        <v>90.24</v>
      </c>
      <c r="BN51" s="64">
        <f>IFERROR(1/J51*(W51/H51),"0")</f>
        <v>0.13227513227513224</v>
      </c>
      <c r="BO51" s="64">
        <f>IFERROR(1/J51*(X51/H51),"0")</f>
        <v>0.14285714285714285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225</v>
      </c>
      <c r="X52" s="374">
        <f>IFERROR(IF(W52="",0,CEILING((W52/$H52),1)*$H52),"")</f>
        <v>226.8</v>
      </c>
      <c r="Y52" s="36">
        <f>IFERROR(IF(X52=0,"",ROUNDUP(X52/H52,0)*0.00753),"")</f>
        <v>0.63251999999999997</v>
      </c>
      <c r="Z52" s="56"/>
      <c r="AA52" s="57"/>
      <c r="AE52" s="64"/>
      <c r="BB52" s="78" t="s">
        <v>1</v>
      </c>
      <c r="BL52" s="64">
        <f>IFERROR(W52*I52/H52,"0")</f>
        <v>241.66666666666666</v>
      </c>
      <c r="BM52" s="64">
        <f>IFERROR(X52*I52/H52,"0")</f>
        <v>243.6</v>
      </c>
      <c r="BN52" s="64">
        <f>IFERROR(1/J52*(W52/H52),"0")</f>
        <v>0.53418803418803418</v>
      </c>
      <c r="BO52" s="64">
        <f>IFERROR(1/J52*(X52/H52),"0")</f>
        <v>0.53846153846153844</v>
      </c>
    </row>
    <row r="53" spans="1:67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90.740740740740733</v>
      </c>
      <c r="X53" s="375">
        <f>IFERROR(X51/H51,"0")+IFERROR(X52/H52,"0")</f>
        <v>92</v>
      </c>
      <c r="Y53" s="375">
        <f>IFERROR(IF(Y51="",0,Y51),"0")+IFERROR(IF(Y52="",0,Y52),"0")</f>
        <v>0.8065199999999999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305</v>
      </c>
      <c r="X54" s="375">
        <f>IFERROR(SUM(X51:X52),"0")</f>
        <v>313.20000000000005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600</v>
      </c>
      <c r="X57" s="374">
        <f>IFERROR(IF(W57="",0,CEILING((W57/$H57),1)*$H57),"")</f>
        <v>604.80000000000007</v>
      </c>
      <c r="Y57" s="36">
        <f>IFERROR(IF(X57=0,"",ROUNDUP(X57/H57,0)*0.02175),"")</f>
        <v>1.218</v>
      </c>
      <c r="Z57" s="56"/>
      <c r="AA57" s="57"/>
      <c r="AE57" s="64"/>
      <c r="BB57" s="79" t="s">
        <v>1</v>
      </c>
      <c r="BL57" s="64">
        <f>IFERROR(W57*I57/H57,"0")</f>
        <v>626.66666666666663</v>
      </c>
      <c r="BM57" s="64">
        <f>IFERROR(X57*I57/H57,"0")</f>
        <v>631.67999999999995</v>
      </c>
      <c r="BN57" s="64">
        <f>IFERROR(1/J57*(W57/H57),"0")</f>
        <v>0.99206349206349187</v>
      </c>
      <c r="BO57" s="64">
        <f>IFERROR(1/J57*(X57/H57),"0")</f>
        <v>1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733.5</v>
      </c>
      <c r="X59" s="374">
        <f>IFERROR(IF(W59="",0,CEILING((W59/$H59),1)*$H59),"")</f>
        <v>733.5</v>
      </c>
      <c r="Y59" s="36">
        <f>IFERROR(IF(X59=0,"",ROUNDUP(X59/H59,0)*0.00937),"")</f>
        <v>1.5273099999999999</v>
      </c>
      <c r="Z59" s="56"/>
      <c r="AA59" s="57"/>
      <c r="AE59" s="64"/>
      <c r="BB59" s="81" t="s">
        <v>1</v>
      </c>
      <c r="BL59" s="64">
        <f>IFERROR(W59*I59/H59,"0")</f>
        <v>772.62</v>
      </c>
      <c r="BM59" s="64">
        <f>IFERROR(X59*I59/H59,"0")</f>
        <v>772.62</v>
      </c>
      <c r="BN59" s="64">
        <f>IFERROR(1/J59*(W59/H59),"0")</f>
        <v>1.3583333333333334</v>
      </c>
      <c r="BO59" s="64">
        <f>IFERROR(1/J59*(X59/H59),"0")</f>
        <v>1.3583333333333334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218.55555555555554</v>
      </c>
      <c r="X61" s="375">
        <f>IFERROR(X57/H57,"0")+IFERROR(X58/H58,"0")+IFERROR(X59/H59,"0")+IFERROR(X60/H60,"0")</f>
        <v>219</v>
      </c>
      <c r="Y61" s="375">
        <f>IFERROR(IF(Y57="",0,Y57),"0")+IFERROR(IF(Y58="",0,Y58),"0")+IFERROR(IF(Y59="",0,Y59),"0")+IFERROR(IF(Y60="",0,Y60),"0")</f>
        <v>2.7453099999999999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1333.5</v>
      </c>
      <c r="X62" s="375">
        <f>IFERROR(SUM(X57:X60),"0")</f>
        <v>1338.3000000000002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300</v>
      </c>
      <c r="X69" s="374">
        <f t="shared" si="6"/>
        <v>302.40000000000003</v>
      </c>
      <c r="Y69" s="36">
        <f t="shared" si="7"/>
        <v>0.60899999999999999</v>
      </c>
      <c r="Z69" s="56"/>
      <c r="AA69" s="57"/>
      <c r="AE69" s="64"/>
      <c r="BB69" s="87" t="s">
        <v>1</v>
      </c>
      <c r="BL69" s="64">
        <f t="shared" si="8"/>
        <v>313.33333333333331</v>
      </c>
      <c r="BM69" s="64">
        <f t="shared" si="9"/>
        <v>315.83999999999997</v>
      </c>
      <c r="BN69" s="64">
        <f t="shared" si="10"/>
        <v>0.49603174603174593</v>
      </c>
      <c r="BO69" s="64">
        <f t="shared" si="11"/>
        <v>0.5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492</v>
      </c>
      <c r="X73" s="374">
        <f t="shared" si="6"/>
        <v>492</v>
      </c>
      <c r="Y73" s="36">
        <f t="shared" ref="Y73:Y79" si="12">IFERROR(IF(X73=0,"",ROUNDUP(X73/H73,0)*0.00937),"")</f>
        <v>1.1525099999999999</v>
      </c>
      <c r="Z73" s="56"/>
      <c r="AA73" s="57"/>
      <c r="AE73" s="64"/>
      <c r="BB73" s="91" t="s">
        <v>1</v>
      </c>
      <c r="BL73" s="64">
        <f t="shared" si="8"/>
        <v>521.52</v>
      </c>
      <c r="BM73" s="64">
        <f t="shared" si="9"/>
        <v>521.52</v>
      </c>
      <c r="BN73" s="64">
        <f t="shared" si="10"/>
        <v>1.0249999999999999</v>
      </c>
      <c r="BO73" s="64">
        <f t="shared" si="11"/>
        <v>1.0249999999999999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535.5</v>
      </c>
      <c r="X79" s="374">
        <f t="shared" si="6"/>
        <v>535.5</v>
      </c>
      <c r="Y79" s="36">
        <f t="shared" si="12"/>
        <v>1.11503</v>
      </c>
      <c r="Z79" s="56"/>
      <c r="AA79" s="57"/>
      <c r="AE79" s="64"/>
      <c r="BB79" s="97" t="s">
        <v>1</v>
      </c>
      <c r="BL79" s="64">
        <f t="shared" si="8"/>
        <v>560.49</v>
      </c>
      <c r="BM79" s="64">
        <f t="shared" si="9"/>
        <v>560.49</v>
      </c>
      <c r="BN79" s="64">
        <f t="shared" si="10"/>
        <v>0.9916666666666667</v>
      </c>
      <c r="BO79" s="64">
        <f t="shared" si="11"/>
        <v>0.9916666666666667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1413</v>
      </c>
      <c r="X84" s="374">
        <f t="shared" si="6"/>
        <v>1413</v>
      </c>
      <c r="Y84" s="36">
        <f>IFERROR(IF(X84=0,"",ROUNDUP(X84/H84,0)*0.00937),"")</f>
        <v>2.94218</v>
      </c>
      <c r="Z84" s="56"/>
      <c r="AA84" s="57"/>
      <c r="AE84" s="64"/>
      <c r="BB84" s="102" t="s">
        <v>1</v>
      </c>
      <c r="BL84" s="64">
        <f t="shared" si="8"/>
        <v>1488.36</v>
      </c>
      <c r="BM84" s="64">
        <f t="shared" si="9"/>
        <v>1488.36</v>
      </c>
      <c r="BN84" s="64">
        <f t="shared" si="10"/>
        <v>2.6166666666666667</v>
      </c>
      <c r="BO84" s="64">
        <f t="shared" si="11"/>
        <v>2.6166666666666667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583.77777777777783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584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5.8187199999999999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2740.5</v>
      </c>
      <c r="X87" s="375">
        <f>IFERROR(SUM(X65:X85),"0")</f>
        <v>2742.9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28</v>
      </c>
      <c r="X102" s="374">
        <f t="shared" si="13"/>
        <v>28</v>
      </c>
      <c r="Y102" s="36">
        <f>IFERROR(IF(X102=0,"",ROUNDUP(X102/H102,0)*0.00753),"")</f>
        <v>7.5300000000000006E-2</v>
      </c>
      <c r="Z102" s="56"/>
      <c r="AA102" s="57"/>
      <c r="AE102" s="64"/>
      <c r="BB102" s="114" t="s">
        <v>1</v>
      </c>
      <c r="BL102" s="64">
        <f t="shared" si="14"/>
        <v>30.880000000000003</v>
      </c>
      <c r="BM102" s="64">
        <f t="shared" si="15"/>
        <v>30.880000000000003</v>
      </c>
      <c r="BN102" s="64">
        <f t="shared" si="16"/>
        <v>6.4102564102564097E-2</v>
      </c>
      <c r="BO102" s="64">
        <f t="shared" si="17"/>
        <v>6.4102564102564097E-2</v>
      </c>
    </row>
    <row r="103" spans="1:67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10</v>
      </c>
      <c r="X103" s="375">
        <f>IFERROR(X96/H96,"0")+IFERROR(X97/H97,"0")+IFERROR(X98/H98,"0")+IFERROR(X99/H99,"0")+IFERROR(X100/H100,"0")+IFERROR(X101/H101,"0")+IFERROR(X102/H102,"0")</f>
        <v>10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28</v>
      </c>
      <c r="X104" s="375">
        <f>IFERROR(SUM(X96:X102),"0")</f>
        <v>28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200</v>
      </c>
      <c r="X109" s="374">
        <f t="shared" si="18"/>
        <v>201.60000000000002</v>
      </c>
      <c r="Y109" s="36">
        <f>IFERROR(IF(X109=0,"",ROUNDUP(X109/H109,0)*0.02175),"")</f>
        <v>0.52200000000000002</v>
      </c>
      <c r="Z109" s="56"/>
      <c r="AA109" s="57"/>
      <c r="AE109" s="64"/>
      <c r="BB109" s="118" t="s">
        <v>1</v>
      </c>
      <c r="BL109" s="64">
        <f t="shared" si="19"/>
        <v>213.42857142857144</v>
      </c>
      <c r="BM109" s="64">
        <f t="shared" si="20"/>
        <v>215.13600000000002</v>
      </c>
      <c r="BN109" s="64">
        <f t="shared" si="21"/>
        <v>0.42517006802721086</v>
      </c>
      <c r="BO109" s="64">
        <f t="shared" si="22"/>
        <v>0.42857142857142855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50</v>
      </c>
      <c r="X110" s="374">
        <f t="shared" si="18"/>
        <v>50.400000000000006</v>
      </c>
      <c r="Y110" s="36">
        <f>IFERROR(IF(X110=0,"",ROUNDUP(X110/H110,0)*0.02175),"")</f>
        <v>0.1305</v>
      </c>
      <c r="Z110" s="56"/>
      <c r="AA110" s="57"/>
      <c r="AE110" s="64"/>
      <c r="BB110" s="119" t="s">
        <v>1</v>
      </c>
      <c r="BL110" s="64">
        <f t="shared" si="19"/>
        <v>53.357142857142861</v>
      </c>
      <c r="BM110" s="64">
        <f t="shared" si="20"/>
        <v>53.784000000000006</v>
      </c>
      <c r="BN110" s="64">
        <f t="shared" si="21"/>
        <v>0.10629251700680271</v>
      </c>
      <c r="BO110" s="64">
        <f t="shared" si="22"/>
        <v>0.10714285714285714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59.400000000000013</v>
      </c>
      <c r="X113" s="374">
        <f t="shared" si="18"/>
        <v>60.720000000000006</v>
      </c>
      <c r="Y113" s="36">
        <f>IFERROR(IF(X113=0,"",ROUNDUP(X113/H113,0)*0.00753),"")</f>
        <v>0.17319000000000001</v>
      </c>
      <c r="Z113" s="56"/>
      <c r="AA113" s="57"/>
      <c r="AE113" s="64"/>
      <c r="BB113" s="122" t="s">
        <v>1</v>
      </c>
      <c r="BL113" s="64">
        <f t="shared" si="19"/>
        <v>65.88000000000001</v>
      </c>
      <c r="BM113" s="64">
        <f t="shared" si="20"/>
        <v>67.343999999999994</v>
      </c>
      <c r="BN113" s="64">
        <f t="shared" si="21"/>
        <v>0.14423076923076925</v>
      </c>
      <c r="BO113" s="64">
        <f t="shared" si="22"/>
        <v>0.14743589743589744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631.80000000000007</v>
      </c>
      <c r="X114" s="374">
        <f t="shared" si="18"/>
        <v>631.80000000000007</v>
      </c>
      <c r="Y114" s="36">
        <f>IFERROR(IF(X114=0,"",ROUNDUP(X114/H114,0)*0.00753),"")</f>
        <v>1.7620200000000001</v>
      </c>
      <c r="Z114" s="56"/>
      <c r="AA114" s="57"/>
      <c r="AE114" s="64"/>
      <c r="BB114" s="123" t="s">
        <v>1</v>
      </c>
      <c r="BL114" s="64">
        <f t="shared" si="19"/>
        <v>695.44799999999998</v>
      </c>
      <c r="BM114" s="64">
        <f t="shared" si="20"/>
        <v>695.44799999999998</v>
      </c>
      <c r="BN114" s="64">
        <f t="shared" si="21"/>
        <v>1.5</v>
      </c>
      <c r="BO114" s="64">
        <f t="shared" si="22"/>
        <v>1.5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15</v>
      </c>
      <c r="X117" s="374">
        <f t="shared" si="18"/>
        <v>15</v>
      </c>
      <c r="Y117" s="36">
        <f>IFERROR(IF(X117=0,"",ROUNDUP(X117/H117,0)*0.00753),"")</f>
        <v>3.7650000000000003E-2</v>
      </c>
      <c r="Z117" s="56"/>
      <c r="AA117" s="57"/>
      <c r="AE117" s="64"/>
      <c r="BB117" s="126" t="s">
        <v>1</v>
      </c>
      <c r="BL117" s="64">
        <f t="shared" si="19"/>
        <v>16.36</v>
      </c>
      <c r="BM117" s="64">
        <f t="shared" si="20"/>
        <v>16.36</v>
      </c>
      <c r="BN117" s="64">
        <f t="shared" si="21"/>
        <v>3.2051282051282048E-2</v>
      </c>
      <c r="BO117" s="64">
        <f t="shared" si="22"/>
        <v>3.2051282051282048E-2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291.26190476190476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292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2.6253600000000006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956.2</v>
      </c>
      <c r="X121" s="375">
        <f>IFERROR(SUM(X106:X119),"0")</f>
        <v>959.5200000000001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80</v>
      </c>
      <c r="X124" s="374">
        <f t="shared" si="23"/>
        <v>84</v>
      </c>
      <c r="Y124" s="36">
        <f>IFERROR(IF(X124=0,"",ROUNDUP(X124/H124,0)*0.02175),"")</f>
        <v>0.21749999999999997</v>
      </c>
      <c r="Z124" s="56"/>
      <c r="AA124" s="57"/>
      <c r="AE124" s="64"/>
      <c r="BB124" s="130" t="s">
        <v>1</v>
      </c>
      <c r="BL124" s="64">
        <f t="shared" si="24"/>
        <v>85.371428571428567</v>
      </c>
      <c r="BM124" s="64">
        <f t="shared" si="25"/>
        <v>89.64</v>
      </c>
      <c r="BN124" s="64">
        <f t="shared" si="26"/>
        <v>0.17006802721088435</v>
      </c>
      <c r="BO124" s="64">
        <f t="shared" si="27"/>
        <v>0.17857142857142855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66</v>
      </c>
      <c r="X128" s="374">
        <f t="shared" si="23"/>
        <v>67.319999999999993</v>
      </c>
      <c r="Y128" s="36">
        <f>IFERROR(IF(X128=0,"",ROUNDUP(X128/H128,0)*0.00753),"")</f>
        <v>0.25602000000000003</v>
      </c>
      <c r="Z128" s="56"/>
      <c r="AA128" s="57"/>
      <c r="AE128" s="64"/>
      <c r="BB128" s="134" t="s">
        <v>1</v>
      </c>
      <c r="BL128" s="64">
        <f t="shared" si="24"/>
        <v>75.266666666666666</v>
      </c>
      <c r="BM128" s="64">
        <f t="shared" si="25"/>
        <v>76.771999999999991</v>
      </c>
      <c r="BN128" s="64">
        <f t="shared" si="26"/>
        <v>0.21367521367521369</v>
      </c>
      <c r="BO128" s="64">
        <f t="shared" si="27"/>
        <v>0.21794871794871795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42.857142857142861</v>
      </c>
      <c r="X130" s="375">
        <f>IFERROR(X123/H123,"0")+IFERROR(X124/H124,"0")+IFERROR(X125/H125,"0")+IFERROR(X126/H126,"0")+IFERROR(X127/H127,"0")+IFERROR(X128/H128,"0")+IFERROR(X129/H129,"0")</f>
        <v>44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0.47352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146</v>
      </c>
      <c r="X131" s="375">
        <f>IFERROR(SUM(X123:X129),"0")</f>
        <v>151.32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350</v>
      </c>
      <c r="X134" s="374">
        <f>IFERROR(IF(W134="",0,CEILING((W134/$H134),1)*$H134),"")</f>
        <v>352.8</v>
      </c>
      <c r="Y134" s="36">
        <f>IFERROR(IF(X134=0,"",ROUNDUP(X134/H134,0)*0.02175),"")</f>
        <v>0.91349999999999998</v>
      </c>
      <c r="Z134" s="56"/>
      <c r="AA134" s="57"/>
      <c r="AE134" s="64"/>
      <c r="BB134" s="136" t="s">
        <v>1</v>
      </c>
      <c r="BL134" s="64">
        <f>IFERROR(W134*I134/H134,"0")</f>
        <v>373.25</v>
      </c>
      <c r="BM134" s="64">
        <f>IFERROR(X134*I134/H134,"0")</f>
        <v>376.23599999999999</v>
      </c>
      <c r="BN134" s="64">
        <f>IFERROR(1/J134*(W134/H134),"0")</f>
        <v>0.74404761904761896</v>
      </c>
      <c r="BO134" s="64">
        <f>IFERROR(1/J134*(X134/H134),"0")</f>
        <v>0.75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634.5</v>
      </c>
      <c r="X137" s="374">
        <f>IFERROR(IF(W137="",0,CEILING((W137/$H137),1)*$H137),"")</f>
        <v>634.5</v>
      </c>
      <c r="Y137" s="36">
        <f>IFERROR(IF(X137=0,"",ROUNDUP(X137/H137,0)*0.00753),"")</f>
        <v>1.76955</v>
      </c>
      <c r="Z137" s="56"/>
      <c r="AA137" s="57"/>
      <c r="AE137" s="64"/>
      <c r="BB137" s="139" t="s">
        <v>1</v>
      </c>
      <c r="BL137" s="64">
        <f>IFERROR(W137*I137/H137,"0")</f>
        <v>698.42</v>
      </c>
      <c r="BM137" s="64">
        <f>IFERROR(X137*I137/H137,"0")</f>
        <v>698.42</v>
      </c>
      <c r="BN137" s="64">
        <f>IFERROR(1/J137*(W137/H137),"0")</f>
        <v>1.5064102564102562</v>
      </c>
      <c r="BO137" s="64">
        <f>IFERROR(1/J137*(X137/H137),"0")</f>
        <v>1.5064102564102562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276.66666666666663</v>
      </c>
      <c r="X139" s="375">
        <f>IFERROR(X134/H134,"0")+IFERROR(X135/H135,"0")+IFERROR(X136/H136,"0")+IFERROR(X137/H137,"0")+IFERROR(X138/H138,"0")</f>
        <v>277</v>
      </c>
      <c r="Y139" s="375">
        <f>IFERROR(IF(Y134="",0,Y134),"0")+IFERROR(IF(Y135="",0,Y135),"0")+IFERROR(IF(Y136="",0,Y136),"0")+IFERROR(IF(Y137="",0,Y137),"0")+IFERROR(IF(Y138="",0,Y138),"0")</f>
        <v>2.6830499999999997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984.5</v>
      </c>
      <c r="X140" s="375">
        <f>IFERROR(SUM(X134:X138),"0")</f>
        <v>987.3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140</v>
      </c>
      <c r="X151" s="374">
        <f t="shared" ref="X151:X159" si="28">IFERROR(IF(W151="",0,CEILING((W151/$H151),1)*$H151),"")</f>
        <v>142.80000000000001</v>
      </c>
      <c r="Y151" s="36">
        <f>IFERROR(IF(X151=0,"",ROUNDUP(X151/H151,0)*0.00753),"")</f>
        <v>0.25602000000000003</v>
      </c>
      <c r="Z151" s="56"/>
      <c r="AA151" s="57"/>
      <c r="AE151" s="64"/>
      <c r="BB151" s="144" t="s">
        <v>1</v>
      </c>
      <c r="BL151" s="64">
        <f t="shared" ref="BL151:BL159" si="29">IFERROR(W151*I151/H151,"0")</f>
        <v>148.66666666666666</v>
      </c>
      <c r="BM151" s="64">
        <f t="shared" ref="BM151:BM159" si="30">IFERROR(X151*I151/H151,"0")</f>
        <v>151.64000000000001</v>
      </c>
      <c r="BN151" s="64">
        <f t="shared" ref="BN151:BN159" si="31">IFERROR(1/J151*(W151/H151),"0")</f>
        <v>0.21367521367521364</v>
      </c>
      <c r="BO151" s="64">
        <f t="shared" ref="BO151:BO159" si="32">IFERROR(1/J151*(X151/H151),"0")</f>
        <v>0.21794871794871795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62.999999999999993</v>
      </c>
      <c r="X154" s="374">
        <f t="shared" si="28"/>
        <v>63</v>
      </c>
      <c r="Y154" s="36">
        <f>IFERROR(IF(X154=0,"",ROUNDUP(X154/H154,0)*0.00502),"")</f>
        <v>0.15060000000000001</v>
      </c>
      <c r="Z154" s="56"/>
      <c r="AA154" s="57"/>
      <c r="AE154" s="64"/>
      <c r="BB154" s="147" t="s">
        <v>1</v>
      </c>
      <c r="BL154" s="64">
        <f t="shared" si="29"/>
        <v>66.899999999999991</v>
      </c>
      <c r="BM154" s="64">
        <f t="shared" si="30"/>
        <v>66.900000000000006</v>
      </c>
      <c r="BN154" s="64">
        <f t="shared" si="31"/>
        <v>0.12820512820512819</v>
      </c>
      <c r="BO154" s="64">
        <f t="shared" si="32"/>
        <v>0.12820512820512822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87.5</v>
      </c>
      <c r="X156" s="374">
        <f t="shared" si="28"/>
        <v>88.2</v>
      </c>
      <c r="Y156" s="36">
        <f>IFERROR(IF(X156=0,"",ROUNDUP(X156/H156,0)*0.00502),"")</f>
        <v>0.21084</v>
      </c>
      <c r="Z156" s="56"/>
      <c r="AA156" s="57"/>
      <c r="AE156" s="64"/>
      <c r="BB156" s="149" t="s">
        <v>1</v>
      </c>
      <c r="BL156" s="64">
        <f t="shared" si="29"/>
        <v>92.916666666666657</v>
      </c>
      <c r="BM156" s="64">
        <f t="shared" si="30"/>
        <v>93.66</v>
      </c>
      <c r="BN156" s="64">
        <f t="shared" si="31"/>
        <v>0.17806267806267806</v>
      </c>
      <c r="BO156" s="64">
        <f t="shared" si="32"/>
        <v>0.17948717948717952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140</v>
      </c>
      <c r="X157" s="374">
        <f t="shared" si="28"/>
        <v>140.70000000000002</v>
      </c>
      <c r="Y157" s="36">
        <f>IFERROR(IF(X157=0,"",ROUNDUP(X157/H157,0)*0.00502),"")</f>
        <v>0.33634000000000003</v>
      </c>
      <c r="Z157" s="56"/>
      <c r="AA157" s="57"/>
      <c r="AE157" s="64"/>
      <c r="BB157" s="150" t="s">
        <v>1</v>
      </c>
      <c r="BL157" s="64">
        <f t="shared" si="29"/>
        <v>146.66666666666666</v>
      </c>
      <c r="BM157" s="64">
        <f t="shared" si="30"/>
        <v>147.40000000000003</v>
      </c>
      <c r="BN157" s="64">
        <f t="shared" si="31"/>
        <v>0.28490028490028491</v>
      </c>
      <c r="BO157" s="64">
        <f t="shared" si="32"/>
        <v>0.28632478632478636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171.66666666666666</v>
      </c>
      <c r="X160" s="375">
        <f>IFERROR(X151/H151,"0")+IFERROR(X152/H152,"0")+IFERROR(X153/H153,"0")+IFERROR(X154/H154,"0")+IFERROR(X155/H155,"0")+IFERROR(X156/H156,"0")+IFERROR(X157/H157,"0")+IFERROR(X158/H158,"0")+IFERROR(X159/H159,"0")</f>
        <v>173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0.95379999999999998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430.5</v>
      </c>
      <c r="X161" s="375">
        <f>IFERROR(SUM(X151:X159),"0")</f>
        <v>434.70000000000005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150</v>
      </c>
      <c r="X176" s="374">
        <f>IFERROR(IF(W176="",0,CEILING((W176/$H176),1)*$H176),"")</f>
        <v>151.20000000000002</v>
      </c>
      <c r="Y176" s="36">
        <f>IFERROR(IF(X176=0,"",ROUNDUP(X176/H176,0)*0.00937),"")</f>
        <v>0.26235999999999998</v>
      </c>
      <c r="Z176" s="56"/>
      <c r="AA176" s="57"/>
      <c r="AE176" s="64"/>
      <c r="BB176" s="159" t="s">
        <v>1</v>
      </c>
      <c r="BL176" s="64">
        <f>IFERROR(W176*I176/H176,"0")</f>
        <v>155.83333333333331</v>
      </c>
      <c r="BM176" s="64">
        <f>IFERROR(X176*I176/H176,"0")</f>
        <v>157.08000000000001</v>
      </c>
      <c r="BN176" s="64">
        <f>IFERROR(1/J176*(W176/H176),"0")</f>
        <v>0.23148148148148145</v>
      </c>
      <c r="BO176" s="64">
        <f>IFERROR(1/J176*(X176/H176),"0")</f>
        <v>0.23333333333333334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80</v>
      </c>
      <c r="X177" s="374">
        <f>IFERROR(IF(W177="",0,CEILING((W177/$H177),1)*$H177),"")</f>
        <v>81</v>
      </c>
      <c r="Y177" s="36">
        <f>IFERROR(IF(X177=0,"",ROUNDUP(X177/H177,0)*0.00937),"")</f>
        <v>0.14055000000000001</v>
      </c>
      <c r="Z177" s="56"/>
      <c r="AA177" s="57"/>
      <c r="AE177" s="64"/>
      <c r="BB177" s="160" t="s">
        <v>1</v>
      </c>
      <c r="BL177" s="64">
        <f>IFERROR(W177*I177/H177,"0")</f>
        <v>83.111111111111114</v>
      </c>
      <c r="BM177" s="64">
        <f>IFERROR(X177*I177/H177,"0")</f>
        <v>84.15</v>
      </c>
      <c r="BN177" s="64">
        <f>IFERROR(1/J177*(W177/H177),"0")</f>
        <v>0.12345679012345677</v>
      </c>
      <c r="BO177" s="64">
        <f>IFERROR(1/J177*(X177/H177),"0")</f>
        <v>0.12499999999999999</v>
      </c>
    </row>
    <row r="178" spans="1:67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42.592592592592588</v>
      </c>
      <c r="X178" s="375">
        <f>IFERROR(X174/H174,"0")+IFERROR(X175/H175,"0")+IFERROR(X176/H176,"0")+IFERROR(X177/H177,"0")</f>
        <v>43</v>
      </c>
      <c r="Y178" s="375">
        <f>IFERROR(IF(Y174="",0,Y174),"0")+IFERROR(IF(Y175="",0,Y175),"0")+IFERROR(IF(Y176="",0,Y176),"0")+IFERROR(IF(Y177="",0,Y177),"0")</f>
        <v>0.40290999999999999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230</v>
      </c>
      <c r="X179" s="375">
        <f>IFERROR(SUM(X174:X177),"0")</f>
        <v>232.20000000000002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200</v>
      </c>
      <c r="X186" s="374">
        <f t="shared" si="33"/>
        <v>200.1</v>
      </c>
      <c r="Y186" s="36">
        <f>IFERROR(IF(X186=0,"",ROUNDUP(X186/H186,0)*0.02175),"")</f>
        <v>0.50024999999999997</v>
      </c>
      <c r="Z186" s="56"/>
      <c r="AA186" s="57"/>
      <c r="AE186" s="64"/>
      <c r="BB186" s="166" t="s">
        <v>1</v>
      </c>
      <c r="BL186" s="64">
        <f t="shared" si="34"/>
        <v>212.96551724137933</v>
      </c>
      <c r="BM186" s="64">
        <f t="shared" si="35"/>
        <v>213.072</v>
      </c>
      <c r="BN186" s="64">
        <f t="shared" si="36"/>
        <v>0.41050903119868637</v>
      </c>
      <c r="BO186" s="64">
        <f t="shared" si="37"/>
        <v>0.4107142857142857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360</v>
      </c>
      <c r="X187" s="374">
        <f t="shared" si="33"/>
        <v>360</v>
      </c>
      <c r="Y187" s="36">
        <f>IFERROR(IF(X187=0,"",ROUNDUP(X187/H187,0)*0.00753),"")</f>
        <v>1.1294999999999999</v>
      </c>
      <c r="Z187" s="56"/>
      <c r="AA187" s="57"/>
      <c r="AE187" s="64"/>
      <c r="BB187" s="167" t="s">
        <v>1</v>
      </c>
      <c r="BL187" s="64">
        <f t="shared" si="34"/>
        <v>400.80000000000007</v>
      </c>
      <c r="BM187" s="64">
        <f t="shared" si="35"/>
        <v>400.80000000000007</v>
      </c>
      <c r="BN187" s="64">
        <f t="shared" si="36"/>
        <v>0.96153846153846145</v>
      </c>
      <c r="BO187" s="64">
        <f t="shared" si="37"/>
        <v>0.96153846153846145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400</v>
      </c>
      <c r="X189" s="374">
        <f t="shared" si="33"/>
        <v>400.8</v>
      </c>
      <c r="Y189" s="36">
        <f>IFERROR(IF(X189=0,"",ROUNDUP(X189/H189,0)*0.00753),"")</f>
        <v>1.2575100000000001</v>
      </c>
      <c r="Z189" s="56"/>
      <c r="AA189" s="57"/>
      <c r="AE189" s="64"/>
      <c r="BB189" s="169" t="s">
        <v>1</v>
      </c>
      <c r="BL189" s="64">
        <f t="shared" si="34"/>
        <v>433.33333333333337</v>
      </c>
      <c r="BM189" s="64">
        <f t="shared" si="35"/>
        <v>434.2000000000001</v>
      </c>
      <c r="BN189" s="64">
        <f t="shared" si="36"/>
        <v>1.0683760683760684</v>
      </c>
      <c r="BO189" s="64">
        <f t="shared" si="37"/>
        <v>1.0705128205128205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484</v>
      </c>
      <c r="X191" s="374">
        <f t="shared" si="33"/>
        <v>484.79999999999995</v>
      </c>
      <c r="Y191" s="36">
        <f t="shared" ref="Y191:Y197" si="38">IFERROR(IF(X191=0,"",ROUNDUP(X191/H191,0)*0.00753),"")</f>
        <v>1.5210600000000001</v>
      </c>
      <c r="Z191" s="56"/>
      <c r="AA191" s="57"/>
      <c r="AE191" s="64"/>
      <c r="BB191" s="171" t="s">
        <v>1</v>
      </c>
      <c r="BL191" s="64">
        <f t="shared" si="34"/>
        <v>542.48333333333335</v>
      </c>
      <c r="BM191" s="64">
        <f t="shared" si="35"/>
        <v>543.38</v>
      </c>
      <c r="BN191" s="64">
        <f t="shared" si="36"/>
        <v>1.2927350427350428</v>
      </c>
      <c r="BO191" s="64">
        <f t="shared" si="37"/>
        <v>1.2948717948717949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574.4</v>
      </c>
      <c r="X193" s="374">
        <f t="shared" si="33"/>
        <v>576</v>
      </c>
      <c r="Y193" s="36">
        <f t="shared" si="38"/>
        <v>1.8072000000000001</v>
      </c>
      <c r="Z193" s="56"/>
      <c r="AA193" s="57"/>
      <c r="AE193" s="64"/>
      <c r="BB193" s="173" t="s">
        <v>1</v>
      </c>
      <c r="BL193" s="64">
        <f t="shared" si="34"/>
        <v>639.49866666666674</v>
      </c>
      <c r="BM193" s="64">
        <f t="shared" si="35"/>
        <v>641.28000000000009</v>
      </c>
      <c r="BN193" s="64">
        <f t="shared" si="36"/>
        <v>1.5341880341880343</v>
      </c>
      <c r="BO193" s="64">
        <f t="shared" si="37"/>
        <v>1.5384615384615383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160</v>
      </c>
      <c r="X196" s="374">
        <f t="shared" si="33"/>
        <v>160.79999999999998</v>
      </c>
      <c r="Y196" s="36">
        <f t="shared" si="38"/>
        <v>0.50451000000000001</v>
      </c>
      <c r="Z196" s="56"/>
      <c r="AA196" s="57"/>
      <c r="AE196" s="64"/>
      <c r="BB196" s="176" t="s">
        <v>1</v>
      </c>
      <c r="BL196" s="64">
        <f t="shared" si="34"/>
        <v>178.13333333333335</v>
      </c>
      <c r="BM196" s="64">
        <f t="shared" si="35"/>
        <v>179.024</v>
      </c>
      <c r="BN196" s="64">
        <f t="shared" si="36"/>
        <v>0.42735042735042739</v>
      </c>
      <c r="BO196" s="64">
        <f t="shared" si="37"/>
        <v>0.42948717948717946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320</v>
      </c>
      <c r="X197" s="374">
        <f t="shared" si="33"/>
        <v>321.59999999999997</v>
      </c>
      <c r="Y197" s="36">
        <f t="shared" si="38"/>
        <v>1.00902</v>
      </c>
      <c r="Z197" s="56"/>
      <c r="AA197" s="57"/>
      <c r="AE197" s="64"/>
      <c r="BB197" s="177" t="s">
        <v>1</v>
      </c>
      <c r="BL197" s="64">
        <f t="shared" si="34"/>
        <v>357.06666666666672</v>
      </c>
      <c r="BM197" s="64">
        <f t="shared" si="35"/>
        <v>358.85199999999998</v>
      </c>
      <c r="BN197" s="64">
        <f t="shared" si="36"/>
        <v>0.85470085470085477</v>
      </c>
      <c r="BO197" s="64">
        <f t="shared" si="37"/>
        <v>0.85897435897435892</v>
      </c>
    </row>
    <row r="198" spans="1:67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980.65517241379314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983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7.7290500000000009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2498.4</v>
      </c>
      <c r="X199" s="375">
        <f>IFERROR(SUM(X181:X197),"0")</f>
        <v>2504.1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40</v>
      </c>
      <c r="X203" s="374">
        <f>IFERROR(IF(W203="",0,CEILING((W203/$H203),1)*$H203),"")</f>
        <v>40.799999999999997</v>
      </c>
      <c r="Y203" s="36">
        <f>IFERROR(IF(X203=0,"",ROUNDUP(X203/H203,0)*0.00753),"")</f>
        <v>0.12801000000000001</v>
      </c>
      <c r="Z203" s="56"/>
      <c r="AA203" s="57"/>
      <c r="AE203" s="64"/>
      <c r="BB203" s="180" t="s">
        <v>1</v>
      </c>
      <c r="BL203" s="64">
        <f>IFERROR(W203*I203/H203,"0")</f>
        <v>44.533333333333339</v>
      </c>
      <c r="BM203" s="64">
        <f>IFERROR(X203*I203/H203,"0")</f>
        <v>45.423999999999999</v>
      </c>
      <c r="BN203" s="64">
        <f>IFERROR(1/J203*(W203/H203),"0")</f>
        <v>0.10683760683760685</v>
      </c>
      <c r="BO203" s="64">
        <f>IFERROR(1/J203*(X203/H203),"0")</f>
        <v>0.10897435897435898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16.666666666666668</v>
      </c>
      <c r="X205" s="375">
        <f>IFERROR(X201/H201,"0")+IFERROR(X202/H202,"0")+IFERROR(X203/H203,"0")+IFERROR(X204/H204,"0")</f>
        <v>17</v>
      </c>
      <c r="Y205" s="375">
        <f>IFERROR(IF(Y201="",0,Y201),"0")+IFERROR(IF(Y202="",0,Y202),"0")+IFERROR(IF(Y203="",0,Y203),"0")+IFERROR(IF(Y204="",0,Y204),"0")</f>
        <v>0.12801000000000001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40</v>
      </c>
      <c r="X206" s="375">
        <f>IFERROR(SUM(X201:X204),"0")</f>
        <v>40.799999999999997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150</v>
      </c>
      <c r="X211" s="374">
        <f t="shared" si="39"/>
        <v>150.79999999999998</v>
      </c>
      <c r="Y211" s="36">
        <f>IFERROR(IF(X211=0,"",ROUNDUP(X211/H211,0)*0.02175),"")</f>
        <v>0.28275</v>
      </c>
      <c r="Z211" s="56"/>
      <c r="AA211" s="57"/>
      <c r="AE211" s="64"/>
      <c r="BB211" s="184" t="s">
        <v>1</v>
      </c>
      <c r="BL211" s="64">
        <f t="shared" si="40"/>
        <v>156.20689655172416</v>
      </c>
      <c r="BM211" s="64">
        <f t="shared" si="41"/>
        <v>157.04</v>
      </c>
      <c r="BN211" s="64">
        <f t="shared" si="42"/>
        <v>0.23091133004926107</v>
      </c>
      <c r="BO211" s="64">
        <f t="shared" si="43"/>
        <v>0.2321428571428571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20</v>
      </c>
      <c r="X214" s="374">
        <f t="shared" si="39"/>
        <v>20</v>
      </c>
      <c r="Y214" s="36">
        <f>IFERROR(IF(X214=0,"",ROUNDUP(X214/H214,0)*0.00937),"")</f>
        <v>4.6850000000000003E-2</v>
      </c>
      <c r="Z214" s="56"/>
      <c r="AA214" s="57"/>
      <c r="AE214" s="64"/>
      <c r="BB214" s="187" t="s">
        <v>1</v>
      </c>
      <c r="BL214" s="64">
        <f t="shared" si="40"/>
        <v>21.200000000000003</v>
      </c>
      <c r="BM214" s="64">
        <f t="shared" si="41"/>
        <v>21.200000000000003</v>
      </c>
      <c r="BN214" s="64">
        <f t="shared" si="42"/>
        <v>4.1666666666666664E-2</v>
      </c>
      <c r="BO214" s="64">
        <f t="shared" si="43"/>
        <v>4.1666666666666664E-2</v>
      </c>
    </row>
    <row r="215" spans="1:67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17.931034482758619</v>
      </c>
      <c r="X215" s="375">
        <f>IFERROR(X209/H209,"0")+IFERROR(X210/H210,"0")+IFERROR(X211/H211,"0")+IFERROR(X212/H212,"0")+IFERROR(X213/H213,"0")+IFERROR(X214/H214,"0")</f>
        <v>18</v>
      </c>
      <c r="Y215" s="375">
        <f>IFERROR(IF(Y209="",0,Y209),"0")+IFERROR(IF(Y210="",0,Y210),"0")+IFERROR(IF(Y211="",0,Y211),"0")+IFERROR(IF(Y212="",0,Y212),"0")+IFERROR(IF(Y213="",0,Y213),"0")+IFERROR(IF(Y214="",0,Y214),"0")</f>
        <v>0.3296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170</v>
      </c>
      <c r="X216" s="375">
        <f>IFERROR(SUM(X209:X214),"0")</f>
        <v>170.79999999999998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245</v>
      </c>
      <c r="X218" s="374">
        <f>IFERROR(IF(W218="",0,CEILING((W218/$H218),1)*$H218),"")</f>
        <v>245.70000000000002</v>
      </c>
      <c r="Y218" s="36">
        <f>IFERROR(IF(X218=0,"",ROUNDUP(X218/H218,0)*0.00502),"")</f>
        <v>0.58733999999999997</v>
      </c>
      <c r="Z218" s="56"/>
      <c r="AA218" s="57"/>
      <c r="AE218" s="64"/>
      <c r="BB218" s="188" t="s">
        <v>1</v>
      </c>
      <c r="BL218" s="64">
        <f>IFERROR(W218*I218/H218,"0")</f>
        <v>256.66666666666663</v>
      </c>
      <c r="BM218" s="64">
        <f>IFERROR(X218*I218/H218,"0")</f>
        <v>257.40000000000003</v>
      </c>
      <c r="BN218" s="64">
        <f>IFERROR(1/J218*(W218/H218),"0")</f>
        <v>0.4985754985754986</v>
      </c>
      <c r="BO218" s="64">
        <f>IFERROR(1/J218*(X218/H218),"0")</f>
        <v>0.5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116.66666666666666</v>
      </c>
      <c r="X220" s="375">
        <f>IFERROR(X218/H218,"0")+IFERROR(X219/H219,"0")</f>
        <v>117</v>
      </c>
      <c r="Y220" s="375">
        <f>IFERROR(IF(Y218="",0,Y218),"0")+IFERROR(IF(Y219="",0,Y219),"0")</f>
        <v>0.58733999999999997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245</v>
      </c>
      <c r="X221" s="375">
        <f>IFERROR(SUM(X218:X219),"0")</f>
        <v>245.70000000000002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200</v>
      </c>
      <c r="X226" s="374">
        <f t="shared" si="44"/>
        <v>208.79999999999998</v>
      </c>
      <c r="Y226" s="36">
        <f>IFERROR(IF(X226=0,"",ROUNDUP(X226/H226,0)*0.02175),"")</f>
        <v>0.39149999999999996</v>
      </c>
      <c r="Z226" s="56"/>
      <c r="AA226" s="57"/>
      <c r="AE226" s="64"/>
      <c r="BB226" s="192" t="s">
        <v>1</v>
      </c>
      <c r="BL226" s="64">
        <f t="shared" si="45"/>
        <v>208.27586206896552</v>
      </c>
      <c r="BM226" s="64">
        <f t="shared" si="46"/>
        <v>217.43999999999997</v>
      </c>
      <c r="BN226" s="64">
        <f t="shared" si="47"/>
        <v>0.30788177339901479</v>
      </c>
      <c r="BO226" s="64">
        <f t="shared" si="48"/>
        <v>0.3214285714285714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17.241379310344829</v>
      </c>
      <c r="X230" s="375">
        <f>IFERROR(X224/H224,"0")+IFERROR(X225/H225,"0")+IFERROR(X226/H226,"0")+IFERROR(X227/H227,"0")+IFERROR(X228/H228,"0")+IFERROR(X229/H229,"0")</f>
        <v>18</v>
      </c>
      <c r="Y230" s="375">
        <f>IFERROR(IF(Y224="",0,Y224),"0")+IFERROR(IF(Y225="",0,Y225),"0")+IFERROR(IF(Y226="",0,Y226),"0")+IFERROR(IF(Y227="",0,Y227),"0")+IFERROR(IF(Y228="",0,Y228),"0")+IFERROR(IF(Y229="",0,Y229),"0")</f>
        <v>0.39149999999999996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200</v>
      </c>
      <c r="X231" s="375">
        <f>IFERROR(SUM(X224:X229),"0")</f>
        <v>208.79999999999998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66</v>
      </c>
      <c r="X270" s="374">
        <f t="shared" si="55"/>
        <v>67.319999999999993</v>
      </c>
      <c r="Y270" s="36">
        <f>IFERROR(IF(X270=0,"",ROUNDUP(X270/H270,0)*0.00753),"")</f>
        <v>0.25602000000000003</v>
      </c>
      <c r="Z270" s="56"/>
      <c r="AA270" s="57"/>
      <c r="AE270" s="64"/>
      <c r="BB270" s="223" t="s">
        <v>1</v>
      </c>
      <c r="BL270" s="64">
        <f t="shared" si="56"/>
        <v>74.86666666666666</v>
      </c>
      <c r="BM270" s="64">
        <f t="shared" si="57"/>
        <v>76.36399999999999</v>
      </c>
      <c r="BN270" s="64">
        <f t="shared" si="58"/>
        <v>0.21367521367521369</v>
      </c>
      <c r="BO270" s="64">
        <f t="shared" si="59"/>
        <v>0.21794871794871795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33.333333333333336</v>
      </c>
      <c r="X271" s="375">
        <f>IFERROR(X262/H262,"0")+IFERROR(X263/H263,"0")+IFERROR(X264/H264,"0")+IFERROR(X265/H265,"0")+IFERROR(X266/H266,"0")+IFERROR(X267/H267,"0")+IFERROR(X268/H268,"0")+IFERROR(X269/H269,"0")+IFERROR(X270/H270,"0")</f>
        <v>34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0.25602000000000003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66</v>
      </c>
      <c r="X272" s="375">
        <f>IFERROR(SUM(X262:X270),"0")</f>
        <v>67.319999999999993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30</v>
      </c>
      <c r="X274" s="374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24" t="s">
        <v>1</v>
      </c>
      <c r="BL274" s="64">
        <f>IFERROR(W274*I274/H274,"0")</f>
        <v>32.014285714285712</v>
      </c>
      <c r="BM274" s="64">
        <f>IFERROR(X274*I274/H274,"0")</f>
        <v>35.856000000000002</v>
      </c>
      <c r="BN274" s="64">
        <f>IFERROR(1/J274*(W274/H274),"0")</f>
        <v>6.377551020408162E-2</v>
      </c>
      <c r="BO274" s="64">
        <f>IFERROR(1/J274*(X274/H274),"0")</f>
        <v>7.1428571428571425E-2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200</v>
      </c>
      <c r="X275" s="374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64"/>
      <c r="BB275" s="225" t="s">
        <v>1</v>
      </c>
      <c r="BL275" s="64">
        <f>IFERROR(W275*I275/H275,"0")</f>
        <v>214.46153846153848</v>
      </c>
      <c r="BM275" s="64">
        <f>IFERROR(X275*I275/H275,"0")</f>
        <v>217.464</v>
      </c>
      <c r="BN275" s="64">
        <f>IFERROR(1/J275*(W275/H275),"0")</f>
        <v>0.45787545787545786</v>
      </c>
      <c r="BO275" s="64">
        <f>IFERROR(1/J275*(X275/H275),"0")</f>
        <v>0.46428571428571425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29.212454212454212</v>
      </c>
      <c r="X277" s="375">
        <f>IFERROR(X274/H274,"0")+IFERROR(X275/H275,"0")+IFERROR(X276/H276,"0")</f>
        <v>30</v>
      </c>
      <c r="Y277" s="375">
        <f>IFERROR(IF(Y274="",0,Y274),"0")+IFERROR(IF(Y275="",0,Y275),"0")+IFERROR(IF(Y276="",0,Y276),"0")</f>
        <v>0.65249999999999997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230</v>
      </c>
      <c r="X278" s="375">
        <f>IFERROR(SUM(X274:X276),"0")</f>
        <v>236.39999999999998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1190</v>
      </c>
      <c r="X314" s="374">
        <f>IFERROR(IF(W314="",0,CEILING((W314/$H314),1)*$H314),"")</f>
        <v>1190.7</v>
      </c>
      <c r="Y314" s="36">
        <f>IFERROR(IF(X314=0,"",ROUNDUP(X314/H314,0)*0.00753),"")</f>
        <v>4.2695100000000004</v>
      </c>
      <c r="Z314" s="56"/>
      <c r="AA314" s="57"/>
      <c r="AE314" s="64"/>
      <c r="BB314" s="244" t="s">
        <v>1</v>
      </c>
      <c r="BL314" s="64">
        <f>IFERROR(W314*I314/H314,"0")</f>
        <v>1344.1333333333332</v>
      </c>
      <c r="BM314" s="64">
        <f>IFERROR(X314*I314/H314,"0")</f>
        <v>1344.924</v>
      </c>
      <c r="BN314" s="64">
        <f>IFERROR(1/J314*(W314/H314),"0")</f>
        <v>3.632478632478632</v>
      </c>
      <c r="BO314" s="64">
        <f>IFERROR(1/J314*(X314/H314),"0")</f>
        <v>3.6346153846153846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525</v>
      </c>
      <c r="X315" s="374">
        <f>IFERROR(IF(W315="",0,CEILING((W315/$H315),1)*$H315),"")</f>
        <v>525</v>
      </c>
      <c r="Y315" s="36">
        <f>IFERROR(IF(X315=0,"",ROUNDUP(X315/H315,0)*0.00753),"")</f>
        <v>1.8825000000000001</v>
      </c>
      <c r="Z315" s="56"/>
      <c r="AA315" s="57"/>
      <c r="AE315" s="64"/>
      <c r="BB315" s="245" t="s">
        <v>1</v>
      </c>
      <c r="BL315" s="64">
        <f>IFERROR(W315*I315/H315,"0")</f>
        <v>590</v>
      </c>
      <c r="BM315" s="64">
        <f>IFERROR(X315*I315/H315,"0")</f>
        <v>590</v>
      </c>
      <c r="BN315" s="64">
        <f>IFERROR(1/J315*(W315/H315),"0")</f>
        <v>1.6025641025641024</v>
      </c>
      <c r="BO315" s="64">
        <f>IFERROR(1/J315*(X315/H315),"0")</f>
        <v>1.6025641025641024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816.66666666666663</v>
      </c>
      <c r="X316" s="375">
        <f>IFERROR(X313/H313,"0")+IFERROR(X314/H314,"0")+IFERROR(X315/H315,"0")</f>
        <v>817</v>
      </c>
      <c r="Y316" s="375">
        <f>IFERROR(IF(Y313="",0,Y313),"0")+IFERROR(IF(Y314="",0,Y314),"0")+IFERROR(IF(Y315="",0,Y315),"0")</f>
        <v>6.1520100000000006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1715</v>
      </c>
      <c r="X317" s="375">
        <f>IFERROR(SUM(X313:X315),"0")</f>
        <v>1715.7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56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6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700</v>
      </c>
      <c r="X334" s="374">
        <f t="shared" si="65"/>
        <v>705</v>
      </c>
      <c r="Y334" s="36">
        <f>IFERROR(IF(X334=0,"",ROUNDUP(X334/H334,0)*0.02175),"")</f>
        <v>1.0222499999999999</v>
      </c>
      <c r="Z334" s="56"/>
      <c r="AA334" s="57"/>
      <c r="AE334" s="64"/>
      <c r="BB334" s="253" t="s">
        <v>1</v>
      </c>
      <c r="BL334" s="64">
        <f t="shared" si="66"/>
        <v>722.4</v>
      </c>
      <c r="BM334" s="64">
        <f t="shared" si="67"/>
        <v>727.56</v>
      </c>
      <c r="BN334" s="64">
        <f t="shared" si="68"/>
        <v>0.9722222222222221</v>
      </c>
      <c r="BO334" s="64">
        <f t="shared" si="69"/>
        <v>0.97916666666666663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46.666666666666664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1.0222499999999999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700</v>
      </c>
      <c r="X340" s="375">
        <f>IFERROR(SUM(X329:X338),"0")</f>
        <v>705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300</v>
      </c>
      <c r="X342" s="374">
        <f>IFERROR(IF(W342="",0,CEILING((W342/$H342),1)*$H342),"")</f>
        <v>300</v>
      </c>
      <c r="Y342" s="36">
        <f>IFERROR(IF(X342=0,"",ROUNDUP(X342/H342,0)*0.02175),"")</f>
        <v>0.43499999999999994</v>
      </c>
      <c r="Z342" s="56"/>
      <c r="AA342" s="57"/>
      <c r="AE342" s="64"/>
      <c r="BB342" s="258" t="s">
        <v>1</v>
      </c>
      <c r="BL342" s="64">
        <f>IFERROR(W342*I342/H342,"0")</f>
        <v>309.60000000000002</v>
      </c>
      <c r="BM342" s="64">
        <f>IFERROR(X342*I342/H342,"0")</f>
        <v>309.60000000000002</v>
      </c>
      <c r="BN342" s="64">
        <f>IFERROR(1/J342*(W342/H342),"0")</f>
        <v>0.41666666666666663</v>
      </c>
      <c r="BO342" s="64">
        <f>IFERROR(1/J342*(X342/H342),"0")</f>
        <v>0.41666666666666663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20</v>
      </c>
      <c r="X345" s="375">
        <f>IFERROR(X342/H342,"0")+IFERROR(X343/H343,"0")+IFERROR(X344/H344,"0")</f>
        <v>20</v>
      </c>
      <c r="Y345" s="375">
        <f>IFERROR(IF(Y342="",0,Y342),"0")+IFERROR(IF(Y343="",0,Y343),"0")+IFERROR(IF(Y344="",0,Y344),"0")</f>
        <v>0.43499999999999994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300</v>
      </c>
      <c r="X346" s="375">
        <f>IFERROR(SUM(X342:X344),"0")</f>
        <v>300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40</v>
      </c>
      <c r="X349" s="374">
        <f>IFERROR(IF(W349="",0,CEILING((W349/$H349),1)*$H349),"")</f>
        <v>46.8</v>
      </c>
      <c r="Y349" s="36">
        <f>IFERROR(IF(X349=0,"",ROUNDUP(X349/H349,0)*0.02175),"")</f>
        <v>0.1305</v>
      </c>
      <c r="Z349" s="56"/>
      <c r="AA349" s="57"/>
      <c r="AE349" s="64"/>
      <c r="BB349" s="262" t="s">
        <v>1</v>
      </c>
      <c r="BL349" s="64">
        <f>IFERROR(W349*I349/H349,"0")</f>
        <v>42.892307692307703</v>
      </c>
      <c r="BM349" s="64">
        <f>IFERROR(X349*I349/H349,"0")</f>
        <v>50.184000000000005</v>
      </c>
      <c r="BN349" s="64">
        <f>IFERROR(1/J349*(W349/H349),"0")</f>
        <v>9.1575091575091583E-2</v>
      </c>
      <c r="BO349" s="64">
        <f>IFERROR(1/J349*(X349/H349),"0")</f>
        <v>0.10714285714285714</v>
      </c>
    </row>
    <row r="350" spans="1:67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5.1282051282051286</v>
      </c>
      <c r="X350" s="375">
        <f>IFERROR(X348/H348,"0")+IFERROR(X349/H349,"0")</f>
        <v>6</v>
      </c>
      <c r="Y350" s="375">
        <f>IFERROR(IF(Y348="",0,Y348),"0")+IFERROR(IF(Y349="",0,Y349),"0")</f>
        <v>0.1305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40</v>
      </c>
      <c r="X351" s="375">
        <f>IFERROR(SUM(X348:X349),"0")</f>
        <v>46.8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30</v>
      </c>
      <c r="X353" s="374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3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3.8461538461538463</v>
      </c>
      <c r="X354" s="375">
        <f>IFERROR(X353/H353,"0")</f>
        <v>4</v>
      </c>
      <c r="Y354" s="375">
        <f>IFERROR(IF(Y353="",0,Y353),"0")</f>
        <v>8.6999999999999994E-2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30</v>
      </c>
      <c r="X355" s="375">
        <f>IFERROR(SUM(X353:X353),"0")</f>
        <v>31.2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31.5</v>
      </c>
      <c r="X385" s="374">
        <f>IFERROR(IF(W385="",0,CEILING((W385/$H385),1)*$H385),"")</f>
        <v>32.400000000000006</v>
      </c>
      <c r="Y385" s="36">
        <f>IFERROR(IF(X385=0,"",ROUNDUP(X385/H385,0)*0.00753),"")</f>
        <v>9.0359999999999996E-2</v>
      </c>
      <c r="Z385" s="56"/>
      <c r="AA385" s="57"/>
      <c r="AE385" s="64"/>
      <c r="BB385" s="277" t="s">
        <v>1</v>
      </c>
      <c r="BL385" s="64">
        <f>IFERROR(W385*I385/H385,"0")</f>
        <v>33.833333333333329</v>
      </c>
      <c r="BM385" s="64">
        <f>IFERROR(X385*I385/H385,"0")</f>
        <v>34.799999999999997</v>
      </c>
      <c r="BN385" s="64">
        <f>IFERROR(1/J385*(W385/H385),"0")</f>
        <v>7.4786324786324784E-2</v>
      </c>
      <c r="BO385" s="64">
        <f>IFERROR(1/J385*(X385/H385),"0")</f>
        <v>7.6923076923076927E-2</v>
      </c>
    </row>
    <row r="386" spans="1:67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11.666666666666666</v>
      </c>
      <c r="X386" s="375">
        <f>IFERROR(X384/H384,"0")+IFERROR(X385/H385,"0")</f>
        <v>12.000000000000002</v>
      </c>
      <c r="Y386" s="375">
        <f>IFERROR(IF(Y384="",0,Y384),"0")+IFERROR(IF(Y385="",0,Y385),"0")</f>
        <v>9.0359999999999996E-2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31.5</v>
      </c>
      <c r="X387" s="375">
        <f>IFERROR(SUM(X384:X385),"0")</f>
        <v>32.400000000000006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40</v>
      </c>
      <c r="X389" s="374">
        <f t="shared" ref="X389:X401" si="70">IFERROR(IF(W389="",0,CEILING((W389/$H389),1)*$H389),"")</f>
        <v>42</v>
      </c>
      <c r="Y389" s="36">
        <f>IFERROR(IF(X389=0,"",ROUNDUP(X389/H389,0)*0.00753),"")</f>
        <v>7.5300000000000006E-2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42.190476190476183</v>
      </c>
      <c r="BM389" s="64">
        <f t="shared" ref="BM389:BM401" si="72">IFERROR(X389*I389/H389,"0")</f>
        <v>44.3</v>
      </c>
      <c r="BN389" s="64">
        <f t="shared" ref="BN389:BN401" si="73">IFERROR(1/J389*(W389/H389),"0")</f>
        <v>6.1050061050061048E-2</v>
      </c>
      <c r="BO389" s="64">
        <f t="shared" ref="BO389:BO401" si="74">IFERROR(1/J389*(X389/H389),"0")</f>
        <v>6.4102564102564097E-2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112</v>
      </c>
      <c r="X392" s="374">
        <f t="shared" si="70"/>
        <v>112.56</v>
      </c>
      <c r="Y392" s="36">
        <f>IFERROR(IF(X392=0,"",ROUNDUP(X392/H392,0)*0.00753),"")</f>
        <v>0.50451000000000001</v>
      </c>
      <c r="Z392" s="56"/>
      <c r="AA392" s="57"/>
      <c r="AE392" s="64"/>
      <c r="BB392" s="281" t="s">
        <v>1</v>
      </c>
      <c r="BL392" s="64">
        <f t="shared" si="71"/>
        <v>173.33333333333334</v>
      </c>
      <c r="BM392" s="64">
        <f t="shared" si="72"/>
        <v>174.20000000000002</v>
      </c>
      <c r="BN392" s="64">
        <f t="shared" si="73"/>
        <v>0.42735042735042739</v>
      </c>
      <c r="BO392" s="64">
        <f t="shared" si="74"/>
        <v>0.42948717948717946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105</v>
      </c>
      <c r="X394" s="374">
        <f t="shared" si="70"/>
        <v>105</v>
      </c>
      <c r="Y394" s="36">
        <f t="shared" si="75"/>
        <v>0.251</v>
      </c>
      <c r="Z394" s="56"/>
      <c r="AA394" s="57"/>
      <c r="AE394" s="64"/>
      <c r="BB394" s="283" t="s">
        <v>1</v>
      </c>
      <c r="BL394" s="64">
        <f t="shared" si="71"/>
        <v>111.5</v>
      </c>
      <c r="BM394" s="64">
        <f t="shared" si="72"/>
        <v>111.5</v>
      </c>
      <c r="BN394" s="64">
        <f t="shared" si="73"/>
        <v>0.21367521367521369</v>
      </c>
      <c r="BO394" s="64">
        <f t="shared" si="74"/>
        <v>0.21367521367521369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31.5</v>
      </c>
      <c r="X396" s="374">
        <f t="shared" si="70"/>
        <v>31.5</v>
      </c>
      <c r="Y396" s="36">
        <f t="shared" si="75"/>
        <v>7.5300000000000006E-2</v>
      </c>
      <c r="Z396" s="56"/>
      <c r="AA396" s="57"/>
      <c r="AE396" s="64"/>
      <c r="BB396" s="285" t="s">
        <v>1</v>
      </c>
      <c r="BL396" s="64">
        <f t="shared" si="71"/>
        <v>33.450000000000003</v>
      </c>
      <c r="BM396" s="64">
        <f t="shared" si="72"/>
        <v>33.450000000000003</v>
      </c>
      <c r="BN396" s="64">
        <f t="shared" si="73"/>
        <v>6.4102564102564111E-2</v>
      </c>
      <c r="BO396" s="64">
        <f t="shared" si="74"/>
        <v>6.4102564102564111E-2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141.1904761904762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142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0.90611000000000008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288.5</v>
      </c>
      <c r="X403" s="375">
        <f>IFERROR(SUM(X389:X401),"0")</f>
        <v>291.06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5.5</v>
      </c>
      <c r="X417" s="374">
        <f>IFERROR(IF(W417="",0,CEILING((W417/$H417),1)*$H417),"")</f>
        <v>6.6000000000000005</v>
      </c>
      <c r="Y417" s="36">
        <f>IFERROR(IF(X417=0,"",ROUNDUP(X417/H417,0)*0.00627),"")</f>
        <v>3.1350000000000003E-2</v>
      </c>
      <c r="Z417" s="56"/>
      <c r="AA417" s="57"/>
      <c r="AE417" s="64"/>
      <c r="BB417" s="297" t="s">
        <v>1</v>
      </c>
      <c r="BL417" s="64">
        <f>IFERROR(W417*I417/H417,"0")</f>
        <v>7.833333333333333</v>
      </c>
      <c r="BM417" s="64">
        <f>IFERROR(X417*I417/H417,"0")</f>
        <v>9.3999999999999986</v>
      </c>
      <c r="BN417" s="64">
        <f>IFERROR(1/J417*(W417/H417),"0")</f>
        <v>2.0833333333333332E-2</v>
      </c>
      <c r="BO417" s="64">
        <f>IFERROR(1/J417*(X417/H417),"0")</f>
        <v>2.5000000000000001E-2</v>
      </c>
    </row>
    <row r="418" spans="1:67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4.1666666666666661</v>
      </c>
      <c r="X418" s="375">
        <f>IFERROR(X415/H415,"0")+IFERROR(X416/H416,"0")+IFERROR(X417/H417,"0")</f>
        <v>5</v>
      </c>
      <c r="Y418" s="375">
        <f>IFERROR(IF(Y415="",0,Y415),"0")+IFERROR(IF(Y416="",0,Y416),"0")+IFERROR(IF(Y417="",0,Y417),"0")</f>
        <v>3.1350000000000003E-2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5.5</v>
      </c>
      <c r="X419" s="375">
        <f>IFERROR(SUM(X415:X417),"0")</f>
        <v>6.6000000000000005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40</v>
      </c>
      <c r="X427" s="374">
        <f t="shared" ref="X427:X433" si="76">IFERROR(IF(W427="",0,CEILING((W427/$H427),1)*$H427),"")</f>
        <v>42</v>
      </c>
      <c r="Y427" s="36">
        <f>IFERROR(IF(X427=0,"",ROUNDUP(X427/H427,0)*0.00753),"")</f>
        <v>7.5300000000000006E-2</v>
      </c>
      <c r="Z427" s="56"/>
      <c r="AA427" s="57"/>
      <c r="AE427" s="64"/>
      <c r="BB427" s="300" t="s">
        <v>1</v>
      </c>
      <c r="BL427" s="64">
        <f t="shared" ref="BL427:BL433" si="77">IFERROR(W427*I427/H427,"0")</f>
        <v>42.190476190476183</v>
      </c>
      <c r="BM427" s="64">
        <f t="shared" ref="BM427:BM433" si="78">IFERROR(X427*I427/H427,"0")</f>
        <v>44.3</v>
      </c>
      <c r="BN427" s="64">
        <f t="shared" ref="BN427:BN433" si="79">IFERROR(1/J427*(W427/H427),"0")</f>
        <v>6.1050061050061048E-2</v>
      </c>
      <c r="BO427" s="64">
        <f t="shared" ref="BO427:BO433" si="80">IFERROR(1/J427*(X427/H427),"0")</f>
        <v>6.4102564102564097E-2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70</v>
      </c>
      <c r="X432" s="374">
        <f t="shared" si="76"/>
        <v>71.400000000000006</v>
      </c>
      <c r="Y432" s="36">
        <f>IFERROR(IF(X432=0,"",ROUNDUP(X432/H432,0)*0.00502),"")</f>
        <v>0.17068</v>
      </c>
      <c r="Z432" s="56"/>
      <c r="AA432" s="57"/>
      <c r="AE432" s="64"/>
      <c r="BB432" s="305" t="s">
        <v>1</v>
      </c>
      <c r="BL432" s="64">
        <f t="shared" si="77"/>
        <v>74.333333333333329</v>
      </c>
      <c r="BM432" s="64">
        <f t="shared" si="78"/>
        <v>75.820000000000007</v>
      </c>
      <c r="BN432" s="64">
        <f t="shared" si="79"/>
        <v>0.14245014245014245</v>
      </c>
      <c r="BO432" s="64">
        <f t="shared" si="80"/>
        <v>0.14529914529914531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42.857142857142854</v>
      </c>
      <c r="X434" s="375">
        <f>IFERROR(X427/H427,"0")+IFERROR(X428/H428,"0")+IFERROR(X429/H429,"0")+IFERROR(X430/H430,"0")+IFERROR(X431/H431,"0")+IFERROR(X432/H432,"0")+IFERROR(X433/H433,"0")</f>
        <v>44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0.24598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110</v>
      </c>
      <c r="X435" s="375">
        <f>IFERROR(SUM(X427:X433),"0")</f>
        <v>113.4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8.8000000000000007</v>
      </c>
      <c r="X442" s="374">
        <f>IFERROR(IF(W442="",0,CEILING((W442/$H442),1)*$H442),"")</f>
        <v>9.24</v>
      </c>
      <c r="Y442" s="36">
        <f>IFERROR(IF(X442=0,"",ROUNDUP(X442/H442,0)*0.00627),"")</f>
        <v>4.3890000000000005E-2</v>
      </c>
      <c r="Z442" s="56"/>
      <c r="AA442" s="57"/>
      <c r="AE442" s="64"/>
      <c r="BB442" s="309" t="s">
        <v>1</v>
      </c>
      <c r="BL442" s="64">
        <f>IFERROR(W442*I442/H442,"0")</f>
        <v>12.533333333333333</v>
      </c>
      <c r="BM442" s="64">
        <f>IFERROR(X442*I442/H442,"0")</f>
        <v>13.159999999999998</v>
      </c>
      <c r="BN442" s="64">
        <f>IFERROR(1/J442*(W442/H442),"0")</f>
        <v>3.3333333333333333E-2</v>
      </c>
      <c r="BO442" s="64">
        <f>IFERROR(1/J442*(X442/H442),"0")</f>
        <v>3.5000000000000003E-2</v>
      </c>
    </row>
    <row r="443" spans="1:67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6.666666666666667</v>
      </c>
      <c r="X443" s="375">
        <f>IFERROR(X442/H442,"0")</f>
        <v>7</v>
      </c>
      <c r="Y443" s="375">
        <f>IFERROR(IF(Y442="",0,Y442),"0")</f>
        <v>4.3890000000000005E-2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8.8000000000000007</v>
      </c>
      <c r="X444" s="375">
        <f>IFERROR(SUM(X442:X442),"0")</f>
        <v>9.24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22.5</v>
      </c>
      <c r="X446" s="374">
        <f>IFERROR(IF(W446="",0,CEILING((W446/$H446),1)*$H446),"")</f>
        <v>24</v>
      </c>
      <c r="Y446" s="36">
        <f>IFERROR(IF(X446=0,"",ROUNDUP(X446/H446,0)*0.00627),"")</f>
        <v>5.0160000000000003E-2</v>
      </c>
      <c r="Z446" s="56"/>
      <c r="AA446" s="57"/>
      <c r="AE446" s="64"/>
      <c r="BB446" s="310" t="s">
        <v>1</v>
      </c>
      <c r="BL446" s="64">
        <f>IFERROR(W446*I446/H446,"0")</f>
        <v>27</v>
      </c>
      <c r="BM446" s="64">
        <f>IFERROR(X446*I446/H446,"0")</f>
        <v>28.8</v>
      </c>
      <c r="BN446" s="64">
        <f>IFERROR(1/J446*(W446/H446),"0")</f>
        <v>3.7499999999999999E-2</v>
      </c>
      <c r="BO446" s="64">
        <f>IFERROR(1/J446*(X446/H446),"0")</f>
        <v>0.04</v>
      </c>
    </row>
    <row r="447" spans="1:67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7.5</v>
      </c>
      <c r="X447" s="375">
        <f>IFERROR(X446/H446,"0")</f>
        <v>8</v>
      </c>
      <c r="Y447" s="375">
        <f>IFERROR(IF(Y446="",0,Y446),"0")</f>
        <v>5.0160000000000003E-2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22.5</v>
      </c>
      <c r="X448" s="375">
        <f>IFERROR(SUM(X446:X446),"0")</f>
        <v>24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30</v>
      </c>
      <c r="X451" s="374">
        <f>IFERROR(IF(W451="",0,CEILING((W451/$H451),1)*$H451),"")</f>
        <v>30</v>
      </c>
      <c r="Y451" s="36">
        <f>IFERROR(IF(X451=0,"",ROUNDUP(X451/H451,0)*0.00502),"")</f>
        <v>0.1255</v>
      </c>
      <c r="Z451" s="56"/>
      <c r="AA451" s="57" t="s">
        <v>68</v>
      </c>
      <c r="AE451" s="64"/>
      <c r="BB451" s="311" t="s">
        <v>1</v>
      </c>
      <c r="BL451" s="64">
        <f>IFERROR(W451*I451/H451,"0")</f>
        <v>34.300000000000004</v>
      </c>
      <c r="BM451" s="64">
        <f>IFERROR(X451*I451/H451,"0")</f>
        <v>34.300000000000004</v>
      </c>
      <c r="BN451" s="64">
        <f>IFERROR(1/J451*(W451/H451),"0")</f>
        <v>0.10683760683760685</v>
      </c>
      <c r="BO451" s="64">
        <f>IFERROR(1/J451*(X451/H451),"0")</f>
        <v>0.10683760683760685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40</v>
      </c>
      <c r="X452" s="374">
        <f>IFERROR(IF(W452="",0,CEILING((W452/$H452),1)*$H452),"")</f>
        <v>40.799999999999997</v>
      </c>
      <c r="Y452" s="36">
        <f>IFERROR(IF(X452=0,"",ROUNDUP(X452/H452,0)*0.00502),"")</f>
        <v>0.17068</v>
      </c>
      <c r="Z452" s="56"/>
      <c r="AA452" s="57" t="s">
        <v>68</v>
      </c>
      <c r="AE452" s="64"/>
      <c r="BB452" s="312" t="s">
        <v>1</v>
      </c>
      <c r="BL452" s="64">
        <f>IFERROR(W452*I452/H452,"0")</f>
        <v>43.333333333333336</v>
      </c>
      <c r="BM452" s="64">
        <f>IFERROR(X452*I452/H452,"0")</f>
        <v>44.2</v>
      </c>
      <c r="BN452" s="64">
        <f>IFERROR(1/J452*(W452/H452),"0")</f>
        <v>0.14245014245014248</v>
      </c>
      <c r="BO452" s="64">
        <f>IFERROR(1/J452*(X452/H452),"0")</f>
        <v>0.14529914529914531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40</v>
      </c>
      <c r="X453" s="374">
        <f>IFERROR(IF(W453="",0,CEILING((W453/$H453),1)*$H453),"")</f>
        <v>40.799999999999997</v>
      </c>
      <c r="Y453" s="36">
        <f>IFERROR(IF(X453=0,"",ROUNDUP(X453/H453,0)*0.00502),"")</f>
        <v>0.17068</v>
      </c>
      <c r="Z453" s="56"/>
      <c r="AA453" s="57" t="s">
        <v>68</v>
      </c>
      <c r="AE453" s="64"/>
      <c r="BB453" s="313" t="s">
        <v>1</v>
      </c>
      <c r="BL453" s="64">
        <f>IFERROR(W453*I453/H453,"0")</f>
        <v>67.333333333333329</v>
      </c>
      <c r="BM453" s="64">
        <f>IFERROR(X453*I453/H453,"0")</f>
        <v>68.680000000000007</v>
      </c>
      <c r="BN453" s="64">
        <f>IFERROR(1/J453*(W453/H453),"0")</f>
        <v>0.14245014245014248</v>
      </c>
      <c r="BO453" s="64">
        <f>IFERROR(1/J453*(X453/H453),"0")</f>
        <v>0.14529914529914531</v>
      </c>
    </row>
    <row r="454" spans="1:67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91.666666666666671</v>
      </c>
      <c r="X454" s="375">
        <f>IFERROR(X451/H451,"0")+IFERROR(X452/H452,"0")+IFERROR(X453/H453,"0")</f>
        <v>93</v>
      </c>
      <c r="Y454" s="375">
        <f>IFERROR(IF(Y451="",0,Y451),"0")+IFERROR(IF(Y452="",0,Y452),"0")+IFERROR(IF(Y453="",0,Y453),"0")</f>
        <v>0.46686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110</v>
      </c>
      <c r="X455" s="375">
        <f>IFERROR(SUM(X451:X453),"0")</f>
        <v>111.6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120</v>
      </c>
      <c r="X459" s="374">
        <f t="shared" ref="X459:X470" si="81">IFERROR(IF(W459="",0,CEILING((W459/$H459),1)*$H459),"")</f>
        <v>121.44000000000001</v>
      </c>
      <c r="Y459" s="36">
        <f t="shared" ref="Y459:Y465" si="82">IFERROR(IF(X459=0,"",ROUNDUP(X459/H459,0)*0.01196),"")</f>
        <v>0.27507999999999999</v>
      </c>
      <c r="Z459" s="56"/>
      <c r="AA459" s="57"/>
      <c r="AE459" s="64"/>
      <c r="BB459" s="314" t="s">
        <v>1</v>
      </c>
      <c r="BL459" s="64">
        <f t="shared" ref="BL459:BL470" si="83">IFERROR(W459*I459/H459,"0")</f>
        <v>128.18181818181816</v>
      </c>
      <c r="BM459" s="64">
        <f t="shared" ref="BM459:BM470" si="84">IFERROR(X459*I459/H459,"0")</f>
        <v>129.72</v>
      </c>
      <c r="BN459" s="64">
        <f t="shared" ref="BN459:BN470" si="85">IFERROR(1/J459*(W459/H459),"0")</f>
        <v>0.21853146853146854</v>
      </c>
      <c r="BO459" s="64">
        <f t="shared" ref="BO459:BO470" si="86">IFERROR(1/J459*(X459/H459),"0")</f>
        <v>0.22115384615384617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60</v>
      </c>
      <c r="X464" s="374">
        <f t="shared" si="81"/>
        <v>63.36</v>
      </c>
      <c r="Y464" s="36">
        <f t="shared" si="82"/>
        <v>0.14352000000000001</v>
      </c>
      <c r="Z464" s="56"/>
      <c r="AA464" s="57"/>
      <c r="AE464" s="64"/>
      <c r="BB464" s="319" t="s">
        <v>1</v>
      </c>
      <c r="BL464" s="64">
        <f t="shared" si="83"/>
        <v>64.090909090909079</v>
      </c>
      <c r="BM464" s="64">
        <f t="shared" si="84"/>
        <v>67.679999999999993</v>
      </c>
      <c r="BN464" s="64">
        <f t="shared" si="85"/>
        <v>0.10926573426573427</v>
      </c>
      <c r="BO464" s="64">
        <f t="shared" si="86"/>
        <v>0.11538461538461539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174</v>
      </c>
      <c r="X470" s="374">
        <f t="shared" si="81"/>
        <v>176.4</v>
      </c>
      <c r="Y470" s="36">
        <f>IFERROR(IF(X470=0,"",ROUNDUP(X470/H470,0)*0.00937),"")</f>
        <v>0.45912999999999998</v>
      </c>
      <c r="Z470" s="56"/>
      <c r="AA470" s="57"/>
      <c r="AE470" s="64"/>
      <c r="BB470" s="325" t="s">
        <v>1</v>
      </c>
      <c r="BL470" s="64">
        <f t="shared" si="83"/>
        <v>185.6</v>
      </c>
      <c r="BM470" s="64">
        <f t="shared" si="84"/>
        <v>188.16</v>
      </c>
      <c r="BN470" s="64">
        <f t="shared" si="85"/>
        <v>0.40277777777777773</v>
      </c>
      <c r="BO470" s="64">
        <f t="shared" si="86"/>
        <v>0.40833333333333333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82.424242424242422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84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0.8777299999999999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354</v>
      </c>
      <c r="X472" s="375">
        <f>IFERROR(SUM(X459:X470),"0")</f>
        <v>361.20000000000005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100</v>
      </c>
      <c r="X474" s="374">
        <f>IFERROR(IF(W474="",0,CEILING((W474/$H474),1)*$H474),"")</f>
        <v>100.32000000000001</v>
      </c>
      <c r="Y474" s="36">
        <f>IFERROR(IF(X474=0,"",ROUNDUP(X474/H474,0)*0.01196),"")</f>
        <v>0.22724</v>
      </c>
      <c r="Z474" s="56"/>
      <c r="AA474" s="57"/>
      <c r="AE474" s="64"/>
      <c r="BB474" s="326" t="s">
        <v>1</v>
      </c>
      <c r="BL474" s="64">
        <f>IFERROR(W474*I474/H474,"0")</f>
        <v>106.81818181818181</v>
      </c>
      <c r="BM474" s="64">
        <f>IFERROR(X474*I474/H474,"0")</f>
        <v>107.16</v>
      </c>
      <c r="BN474" s="64">
        <f>IFERROR(1/J474*(W474/H474),"0")</f>
        <v>0.18210955710955709</v>
      </c>
      <c r="BO474" s="64">
        <f>IFERROR(1/J474*(X474/H474),"0")</f>
        <v>0.18269230769230771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18.939393939393938</v>
      </c>
      <c r="X476" s="375">
        <f>IFERROR(X474/H474,"0")+IFERROR(X475/H475,"0")</f>
        <v>19</v>
      </c>
      <c r="Y476" s="375">
        <f>IFERROR(IF(Y474="",0,Y474),"0")+IFERROR(IF(Y475="",0,Y475),"0")</f>
        <v>0.22724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100</v>
      </c>
      <c r="X477" s="375">
        <f>IFERROR(SUM(X474:X475),"0")</f>
        <v>100.32000000000001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70</v>
      </c>
      <c r="X479" s="374">
        <f t="shared" ref="X479:X484" si="87">IFERROR(IF(W479="",0,CEILING((W479/$H479),1)*$H479),"")</f>
        <v>73.92</v>
      </c>
      <c r="Y479" s="36">
        <f>IFERROR(IF(X479=0,"",ROUNDUP(X479/H479,0)*0.01196),"")</f>
        <v>0.16744000000000001</v>
      </c>
      <c r="Z479" s="56"/>
      <c r="AA479" s="57"/>
      <c r="AE479" s="64"/>
      <c r="BB479" s="328" t="s">
        <v>1</v>
      </c>
      <c r="BL479" s="64">
        <f t="shared" ref="BL479:BL484" si="88">IFERROR(W479*I479/H479,"0")</f>
        <v>74.772727272727266</v>
      </c>
      <c r="BM479" s="64">
        <f t="shared" ref="BM479:BM484" si="89">IFERROR(X479*I479/H479,"0")</f>
        <v>78.959999999999994</v>
      </c>
      <c r="BN479" s="64">
        <f t="shared" ref="BN479:BN484" si="90">IFERROR(1/J479*(W479/H479),"0")</f>
        <v>0.12747668997668998</v>
      </c>
      <c r="BO479" s="64">
        <f t="shared" ref="BO479:BO484" si="91">IFERROR(1/J479*(X479/H479),"0")</f>
        <v>0.13461538461538464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30</v>
      </c>
      <c r="X480" s="374">
        <f t="shared" si="87"/>
        <v>31.68</v>
      </c>
      <c r="Y480" s="36">
        <f>IFERROR(IF(X480=0,"",ROUNDUP(X480/H480,0)*0.01196),"")</f>
        <v>7.1760000000000004E-2</v>
      </c>
      <c r="Z480" s="56"/>
      <c r="AA480" s="57"/>
      <c r="AE480" s="64"/>
      <c r="BB480" s="329" t="s">
        <v>1</v>
      </c>
      <c r="BL480" s="64">
        <f t="shared" si="88"/>
        <v>32.04545454545454</v>
      </c>
      <c r="BM480" s="64">
        <f t="shared" si="89"/>
        <v>33.839999999999996</v>
      </c>
      <c r="BN480" s="64">
        <f t="shared" si="90"/>
        <v>5.4632867132867136E-2</v>
      </c>
      <c r="BO480" s="64">
        <f t="shared" si="91"/>
        <v>5.7692307692307696E-2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100</v>
      </c>
      <c r="X481" s="374">
        <f t="shared" si="87"/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0" t="s">
        <v>1</v>
      </c>
      <c r="BL481" s="64">
        <f t="shared" si="88"/>
        <v>106.81818181818181</v>
      </c>
      <c r="BM481" s="64">
        <f t="shared" si="89"/>
        <v>107.16</v>
      </c>
      <c r="BN481" s="64">
        <f t="shared" si="90"/>
        <v>0.18210955710955709</v>
      </c>
      <c r="BO481" s="64">
        <f t="shared" si="91"/>
        <v>0.18269230769230771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18</v>
      </c>
      <c r="X484" s="374">
        <f t="shared" si="87"/>
        <v>18</v>
      </c>
      <c r="Y484" s="36">
        <f>IFERROR(IF(X484=0,"",ROUNDUP(X484/H484,0)*0.00937),"")</f>
        <v>4.6850000000000003E-2</v>
      </c>
      <c r="Z484" s="56"/>
      <c r="AA484" s="57"/>
      <c r="AE484" s="64"/>
      <c r="BB484" s="333" t="s">
        <v>1</v>
      </c>
      <c r="BL484" s="64">
        <f t="shared" si="88"/>
        <v>19.05</v>
      </c>
      <c r="BM484" s="64">
        <f t="shared" si="89"/>
        <v>19.05</v>
      </c>
      <c r="BN484" s="64">
        <f t="shared" si="90"/>
        <v>4.1666666666666664E-2</v>
      </c>
      <c r="BO484" s="64">
        <f t="shared" si="91"/>
        <v>4.1666666666666664E-2</v>
      </c>
    </row>
    <row r="485" spans="1:67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42.878787878787875</v>
      </c>
      <c r="X485" s="375">
        <f>IFERROR(X479/H479,"0")+IFERROR(X480/H480,"0")+IFERROR(X481/H481,"0")+IFERROR(X482/H482,"0")+IFERROR(X483/H483,"0")+IFERROR(X484/H484,"0")</f>
        <v>44</v>
      </c>
      <c r="Y485" s="375">
        <f>IFERROR(IF(Y479="",0,Y479),"0")+IFERROR(IF(Y480="",0,Y480),"0")+IFERROR(IF(Y481="",0,Y481),"0")+IFERROR(IF(Y482="",0,Y482),"0")+IFERROR(IF(Y483="",0,Y483),"0")+IFERROR(IF(Y484="",0,Y484),"0")</f>
        <v>0.51329000000000002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218</v>
      </c>
      <c r="X486" s="375">
        <f>IFERROR(SUM(X479:X484),"0")</f>
        <v>223.92000000000002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50</v>
      </c>
      <c r="X504" s="374">
        <f t="shared" si="92"/>
        <v>60</v>
      </c>
      <c r="Y504" s="36">
        <f t="shared" si="93"/>
        <v>0.10874999999999999</v>
      </c>
      <c r="Z504" s="56"/>
      <c r="AA504" s="57"/>
      <c r="AE504" s="64"/>
      <c r="BB504" s="342" t="s">
        <v>1</v>
      </c>
      <c r="BL504" s="64">
        <f t="shared" si="94"/>
        <v>52</v>
      </c>
      <c r="BM504" s="64">
        <f t="shared" si="95"/>
        <v>62.400000000000006</v>
      </c>
      <c r="BN504" s="64">
        <f t="shared" si="96"/>
        <v>7.4404761904761904E-2</v>
      </c>
      <c r="BO504" s="64">
        <f t="shared" si="97"/>
        <v>8.9285714285714274E-2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4.166666666666667</v>
      </c>
      <c r="X507" s="375">
        <f>IFERROR(X500/H500,"0")+IFERROR(X501/H501,"0")+IFERROR(X502/H502,"0")+IFERROR(X503/H503,"0")+IFERROR(X504/H504,"0")+IFERROR(X505/H505,"0")+IFERROR(X506/H506,"0")</f>
        <v>5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0.10874999999999999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50</v>
      </c>
      <c r="X508" s="375">
        <f>IFERROR(SUM(X500:X506),"0")</f>
        <v>60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1400</v>
      </c>
      <c r="X526" s="374">
        <f>IFERROR(IF(W526="",0,CEILING((W526/$H526),1)*$H526),"")</f>
        <v>1404</v>
      </c>
      <c r="Y526" s="36">
        <f>IFERROR(IF(X526=0,"",ROUNDUP(X526/H526,0)*0.02175),"")</f>
        <v>3.9149999999999996</v>
      </c>
      <c r="Z526" s="56"/>
      <c r="AA526" s="57"/>
      <c r="AE526" s="64"/>
      <c r="BB526" s="355" t="s">
        <v>1</v>
      </c>
      <c r="BL526" s="64">
        <f>IFERROR(W526*I526/H526,"0")</f>
        <v>1501.2307692307693</v>
      </c>
      <c r="BM526" s="64">
        <f>IFERROR(X526*I526/H526,"0")</f>
        <v>1505.5200000000002</v>
      </c>
      <c r="BN526" s="64">
        <f>IFERROR(1/J526*(W526/H526),"0")</f>
        <v>3.2051282051282053</v>
      </c>
      <c r="BO526" s="64">
        <f>IFERROR(1/J526*(X526/H526),"0")</f>
        <v>3.214285714285714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179.4871794871795</v>
      </c>
      <c r="X531" s="375">
        <f>IFERROR(X526/H526,"0")+IFERROR(X527/H527,"0")+IFERROR(X528/H528,"0")+IFERROR(X529/H529,"0")+IFERROR(X530/H530,"0")</f>
        <v>180</v>
      </c>
      <c r="Y531" s="375">
        <f>IFERROR(IF(Y526="",0,Y526),"0")+IFERROR(IF(Y527="",0,Y527),"0")+IFERROR(IF(Y528="",0,Y528),"0")+IFERROR(IF(Y529="",0,Y529),"0")+IFERROR(IF(Y530="",0,Y530),"0")</f>
        <v>3.9149999999999996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1400</v>
      </c>
      <c r="X532" s="375">
        <f>IFERROR(SUM(X526:X530),"0")</f>
        <v>1404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16087.4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16197.8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17397.441775695574</v>
      </c>
      <c r="X541" s="375">
        <f>IFERROR(SUM(BM22:BM537),"0")</f>
        <v>17516.279999999995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36</v>
      </c>
      <c r="X542" s="38">
        <f>ROUNDUP(SUM(BO22:BO537),0)</f>
        <v>36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18297.441775695574</v>
      </c>
      <c r="X543" s="375">
        <f>GrossWeightTotalR+PalletQtyTotalR*25</f>
        <v>18416.279999999995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4465.7440031233127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4488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41.961989999999993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313.20000000000005</v>
      </c>
      <c r="D550" s="46">
        <f>IFERROR(X57*1,"0")+IFERROR(X58*1,"0")+IFERROR(X59*1,"0")+IFERROR(X60*1,"0")</f>
        <v>1338.3000000000002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3881.7400000000002</v>
      </c>
      <c r="F550" s="46">
        <f>IFERROR(X134*1,"0")+IFERROR(X135*1,"0")+IFERROR(X136*1,"0")+IFERROR(X137*1,"0")+IFERROR(X138*1,"0")</f>
        <v>987.3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434.70000000000005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2777.1</v>
      </c>
      <c r="J550" s="46">
        <f>IFERROR(X209*1,"0")+IFERROR(X210*1,"0")+IFERROR(X211*1,"0")+IFERROR(X212*1,"0")+IFERROR(X213*1,"0")+IFERROR(X214*1,"0")+IFERROR(X218*1,"0")+IFERROR(X219*1,"0")</f>
        <v>416.5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303.71999999999997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303.71999999999997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1715.7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1083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330.06000000000006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146.63999999999999</v>
      </c>
      <c r="U550" s="46">
        <f>IFERROR(X451*1,"0")+IFERROR(X452*1,"0")+IFERROR(X453*1,"0")</f>
        <v>111.6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685.44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1464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90,00"/>
        <filter val="1 333,50"/>
        <filter val="1 400,00"/>
        <filter val="1 413,00"/>
        <filter val="1 715,00"/>
        <filter val="10,00"/>
        <filter val="100,00"/>
        <filter val="105,00"/>
        <filter val="11,67"/>
        <filter val="110,00"/>
        <filter val="112,00"/>
        <filter val="116,67"/>
        <filter val="120,00"/>
        <filter val="140,00"/>
        <filter val="141,19"/>
        <filter val="146,00"/>
        <filter val="15,00"/>
        <filter val="150,00"/>
        <filter val="16 087,40"/>
        <filter val="16,67"/>
        <filter val="160,00"/>
        <filter val="17 397,44"/>
        <filter val="17,24"/>
        <filter val="17,93"/>
        <filter val="170,00"/>
        <filter val="171,67"/>
        <filter val="174,00"/>
        <filter val="179,49"/>
        <filter val="18 297,44"/>
        <filter val="18,00"/>
        <filter val="18,94"/>
        <filter val="2 498,40"/>
        <filter val="2 740,50"/>
        <filter val="20,00"/>
        <filter val="200,00"/>
        <filter val="218,00"/>
        <filter val="218,56"/>
        <filter val="22,50"/>
        <filter val="225,00"/>
        <filter val="230,00"/>
        <filter val="245,00"/>
        <filter val="276,67"/>
        <filter val="28,00"/>
        <filter val="288,50"/>
        <filter val="29,21"/>
        <filter val="291,26"/>
        <filter val="3,85"/>
        <filter val="30,00"/>
        <filter val="300,00"/>
        <filter val="305,00"/>
        <filter val="31,50"/>
        <filter val="320,00"/>
        <filter val="33,33"/>
        <filter val="350,00"/>
        <filter val="354,00"/>
        <filter val="36"/>
        <filter val="360,00"/>
        <filter val="4 465,74"/>
        <filter val="4,17"/>
        <filter val="40,00"/>
        <filter val="400,00"/>
        <filter val="42,59"/>
        <filter val="42,86"/>
        <filter val="42,88"/>
        <filter val="430,50"/>
        <filter val="46,67"/>
        <filter val="484,00"/>
        <filter val="492,00"/>
        <filter val="5,13"/>
        <filter val="5,50"/>
        <filter val="50,00"/>
        <filter val="525,00"/>
        <filter val="535,50"/>
        <filter val="574,40"/>
        <filter val="583,78"/>
        <filter val="59,40"/>
        <filter val="6,67"/>
        <filter val="60,00"/>
        <filter val="600,00"/>
        <filter val="63,00"/>
        <filter val="631,80"/>
        <filter val="634,50"/>
        <filter val="66,00"/>
        <filter val="7,50"/>
        <filter val="70,00"/>
        <filter val="700,00"/>
        <filter val="733,50"/>
        <filter val="8,80"/>
        <filter val="80,00"/>
        <filter val="816,67"/>
        <filter val="82,42"/>
        <filter val="87,50"/>
        <filter val="90,74"/>
        <filter val="91,67"/>
        <filter val="956,20"/>
        <filter val="980,66"/>
        <filter val="984,5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2024-05-22T11:53:47Z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