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1A49783-8652-4C10-A17D-3ABC1A5AC9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N458" i="1"/>
  <c r="BL458" i="1"/>
  <c r="X458" i="1"/>
  <c r="BN457" i="1"/>
  <c r="BL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BN426" i="1"/>
  <c r="BL426" i="1"/>
  <c r="X426" i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BN388" i="1"/>
  <c r="BL388" i="1"/>
  <c r="X388" i="1"/>
  <c r="O388" i="1"/>
  <c r="BO387" i="1"/>
  <c r="BN387" i="1"/>
  <c r="BM387" i="1"/>
  <c r="BL387" i="1"/>
  <c r="Y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N381" i="1"/>
  <c r="BL381" i="1"/>
  <c r="X381" i="1"/>
  <c r="O381" i="1"/>
  <c r="W377" i="1"/>
  <c r="W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O363" i="1"/>
  <c r="W361" i="1"/>
  <c r="W360" i="1"/>
  <c r="BN359" i="1"/>
  <c r="BL359" i="1"/>
  <c r="X359" i="1"/>
  <c r="O359" i="1"/>
  <c r="BN358" i="1"/>
  <c r="BL358" i="1"/>
  <c r="X358" i="1"/>
  <c r="O358" i="1"/>
  <c r="BN357" i="1"/>
  <c r="BL357" i="1"/>
  <c r="X357" i="1"/>
  <c r="O357" i="1"/>
  <c r="BN356" i="1"/>
  <c r="BL356" i="1"/>
  <c r="X356" i="1"/>
  <c r="O356" i="1"/>
  <c r="BN355" i="1"/>
  <c r="BL355" i="1"/>
  <c r="X355" i="1"/>
  <c r="O355" i="1"/>
  <c r="W352" i="1"/>
  <c r="W351" i="1"/>
  <c r="BN350" i="1"/>
  <c r="BL350" i="1"/>
  <c r="X350" i="1"/>
  <c r="O350" i="1"/>
  <c r="W348" i="1"/>
  <c r="W347" i="1"/>
  <c r="BN346" i="1"/>
  <c r="BL346" i="1"/>
  <c r="Y346" i="1"/>
  <c r="X346" i="1"/>
  <c r="O346" i="1"/>
  <c r="BN345" i="1"/>
  <c r="BL345" i="1"/>
  <c r="X345" i="1"/>
  <c r="X347" i="1" s="1"/>
  <c r="O345" i="1"/>
  <c r="W343" i="1"/>
  <c r="W342" i="1"/>
  <c r="BN341" i="1"/>
  <c r="BL341" i="1"/>
  <c r="X341" i="1"/>
  <c r="O341" i="1"/>
  <c r="BN340" i="1"/>
  <c r="BL340" i="1"/>
  <c r="X340" i="1"/>
  <c r="BO340" i="1" s="1"/>
  <c r="O340" i="1"/>
  <c r="BN339" i="1"/>
  <c r="BL339" i="1"/>
  <c r="X339" i="1"/>
  <c r="X343" i="1" s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BO332" i="1" s="1"/>
  <c r="O332" i="1"/>
  <c r="BN331" i="1"/>
  <c r="BL331" i="1"/>
  <c r="X331" i="1"/>
  <c r="BN330" i="1"/>
  <c r="BL330" i="1"/>
  <c r="X330" i="1"/>
  <c r="O330" i="1"/>
  <c r="BN329" i="1"/>
  <c r="BL329" i="1"/>
  <c r="X329" i="1"/>
  <c r="BO329" i="1" s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W322" i="1"/>
  <c r="W321" i="1"/>
  <c r="BN320" i="1"/>
  <c r="BL320" i="1"/>
  <c r="X320" i="1"/>
  <c r="X322" i="1" s="1"/>
  <c r="O320" i="1"/>
  <c r="W318" i="1"/>
  <c r="W317" i="1"/>
  <c r="BN316" i="1"/>
  <c r="BL316" i="1"/>
  <c r="X316" i="1"/>
  <c r="X318" i="1" s="1"/>
  <c r="O316" i="1"/>
  <c r="W314" i="1"/>
  <c r="W313" i="1"/>
  <c r="BN312" i="1"/>
  <c r="BL312" i="1"/>
  <c r="X312" i="1"/>
  <c r="O312" i="1"/>
  <c r="BN311" i="1"/>
  <c r="BL311" i="1"/>
  <c r="X311" i="1"/>
  <c r="O311" i="1"/>
  <c r="BN310" i="1"/>
  <c r="BL310" i="1"/>
  <c r="X310" i="1"/>
  <c r="BO310" i="1" s="1"/>
  <c r="O310" i="1"/>
  <c r="W308" i="1"/>
  <c r="W307" i="1"/>
  <c r="BN306" i="1"/>
  <c r="BL306" i="1"/>
  <c r="X306" i="1"/>
  <c r="X307" i="1" s="1"/>
  <c r="O306" i="1"/>
  <c r="W303" i="1"/>
  <c r="W302" i="1"/>
  <c r="BN301" i="1"/>
  <c r="BL301" i="1"/>
  <c r="X301" i="1"/>
  <c r="BO301" i="1" s="1"/>
  <c r="O301" i="1"/>
  <c r="BN300" i="1"/>
  <c r="BL300" i="1"/>
  <c r="X300" i="1"/>
  <c r="X302" i="1" s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N293" i="1"/>
  <c r="BL293" i="1"/>
  <c r="X293" i="1"/>
  <c r="BO293" i="1" s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N284" i="1"/>
  <c r="BL284" i="1"/>
  <c r="X284" i="1"/>
  <c r="BO284" i="1" s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BO262" i="1" s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BO254" i="1" s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W246" i="1"/>
  <c r="W245" i="1"/>
  <c r="BN244" i="1"/>
  <c r="BL244" i="1"/>
  <c r="X244" i="1"/>
  <c r="BO244" i="1" s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BO239" i="1" s="1"/>
  <c r="O239" i="1"/>
  <c r="BN238" i="1"/>
  <c r="BL238" i="1"/>
  <c r="X238" i="1"/>
  <c r="O238" i="1"/>
  <c r="BN237" i="1"/>
  <c r="BL237" i="1"/>
  <c r="X237" i="1"/>
  <c r="BO237" i="1" s="1"/>
  <c r="O237" i="1"/>
  <c r="BN236" i="1"/>
  <c r="BL236" i="1"/>
  <c r="X236" i="1"/>
  <c r="BO236" i="1" s="1"/>
  <c r="O236" i="1"/>
  <c r="BN235" i="1"/>
  <c r="BL235" i="1"/>
  <c r="X235" i="1"/>
  <c r="BO235" i="1" s="1"/>
  <c r="O235" i="1"/>
  <c r="BO234" i="1"/>
  <c r="BN234" i="1"/>
  <c r="BM234" i="1"/>
  <c r="BL234" i="1"/>
  <c r="Y234" i="1"/>
  <c r="X234" i="1"/>
  <c r="O234" i="1"/>
  <c r="BN233" i="1"/>
  <c r="BL233" i="1"/>
  <c r="X233" i="1"/>
  <c r="BO233" i="1" s="1"/>
  <c r="O233" i="1"/>
  <c r="BN232" i="1"/>
  <c r="BL232" i="1"/>
  <c r="X232" i="1"/>
  <c r="BO232" i="1" s="1"/>
  <c r="O232" i="1"/>
  <c r="BN231" i="1"/>
  <c r="BL231" i="1"/>
  <c r="X231" i="1"/>
  <c r="O231" i="1"/>
  <c r="W228" i="1"/>
  <c r="W227" i="1"/>
  <c r="BN226" i="1"/>
  <c r="BL226" i="1"/>
  <c r="X226" i="1"/>
  <c r="BO226" i="1" s="1"/>
  <c r="O226" i="1"/>
  <c r="BN225" i="1"/>
  <c r="BL225" i="1"/>
  <c r="X225" i="1"/>
  <c r="O225" i="1"/>
  <c r="BN224" i="1"/>
  <c r="BL224" i="1"/>
  <c r="X224" i="1"/>
  <c r="BO224" i="1" s="1"/>
  <c r="O224" i="1"/>
  <c r="BN223" i="1"/>
  <c r="BL223" i="1"/>
  <c r="X223" i="1"/>
  <c r="BO223" i="1" s="1"/>
  <c r="O223" i="1"/>
  <c r="BN222" i="1"/>
  <c r="BL222" i="1"/>
  <c r="X222" i="1"/>
  <c r="X228" i="1" s="1"/>
  <c r="O222" i="1"/>
  <c r="BO221" i="1"/>
  <c r="BN221" i="1"/>
  <c r="BM221" i="1"/>
  <c r="BL221" i="1"/>
  <c r="Y221" i="1"/>
  <c r="X221" i="1"/>
  <c r="O221" i="1"/>
  <c r="W218" i="1"/>
  <c r="W217" i="1"/>
  <c r="BN216" i="1"/>
  <c r="BL216" i="1"/>
  <c r="X216" i="1"/>
  <c r="BO216" i="1" s="1"/>
  <c r="O216" i="1"/>
  <c r="BN215" i="1"/>
  <c r="BL215" i="1"/>
  <c r="X215" i="1"/>
  <c r="X217" i="1" s="1"/>
  <c r="O215" i="1"/>
  <c r="W213" i="1"/>
  <c r="W212" i="1"/>
  <c r="BN211" i="1"/>
  <c r="BL211" i="1"/>
  <c r="X211" i="1"/>
  <c r="BO211" i="1" s="1"/>
  <c r="O211" i="1"/>
  <c r="BN210" i="1"/>
  <c r="BL210" i="1"/>
  <c r="X210" i="1"/>
  <c r="O210" i="1"/>
  <c r="BN209" i="1"/>
  <c r="BL209" i="1"/>
  <c r="X209" i="1"/>
  <c r="BO209" i="1" s="1"/>
  <c r="O209" i="1"/>
  <c r="BN208" i="1"/>
  <c r="BL208" i="1"/>
  <c r="X208" i="1"/>
  <c r="BO208" i="1" s="1"/>
  <c r="O208" i="1"/>
  <c r="BN207" i="1"/>
  <c r="BL207" i="1"/>
  <c r="X207" i="1"/>
  <c r="X213" i="1" s="1"/>
  <c r="O207" i="1"/>
  <c r="BO206" i="1"/>
  <c r="BN206" i="1"/>
  <c r="BM206" i="1"/>
  <c r="BL206" i="1"/>
  <c r="Y206" i="1"/>
  <c r="X206" i="1"/>
  <c r="O206" i="1"/>
  <c r="W203" i="1"/>
  <c r="W202" i="1"/>
  <c r="BN201" i="1"/>
  <c r="BL201" i="1"/>
  <c r="X201" i="1"/>
  <c r="BO201" i="1" s="1"/>
  <c r="O201" i="1"/>
  <c r="BN200" i="1"/>
  <c r="BL200" i="1"/>
  <c r="X200" i="1"/>
  <c r="BO200" i="1" s="1"/>
  <c r="O200" i="1"/>
  <c r="BN199" i="1"/>
  <c r="BL199" i="1"/>
  <c r="X199" i="1"/>
  <c r="O199" i="1"/>
  <c r="BN198" i="1"/>
  <c r="BL198" i="1"/>
  <c r="X198" i="1"/>
  <c r="O198" i="1"/>
  <c r="W196" i="1"/>
  <c r="W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X188" i="1"/>
  <c r="O188" i="1"/>
  <c r="BN187" i="1"/>
  <c r="BL187" i="1"/>
  <c r="X187" i="1"/>
  <c r="O187" i="1"/>
  <c r="BN186" i="1"/>
  <c r="BL186" i="1"/>
  <c r="X186" i="1"/>
  <c r="O186" i="1"/>
  <c r="BN185" i="1"/>
  <c r="BL185" i="1"/>
  <c r="X185" i="1"/>
  <c r="BO185" i="1" s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N181" i="1"/>
  <c r="BL181" i="1"/>
  <c r="X181" i="1"/>
  <c r="BO181" i="1" s="1"/>
  <c r="O181" i="1"/>
  <c r="BN180" i="1"/>
  <c r="BL180" i="1"/>
  <c r="X180" i="1"/>
  <c r="O180" i="1"/>
  <c r="BN179" i="1"/>
  <c r="BL179" i="1"/>
  <c r="X179" i="1"/>
  <c r="O179" i="1"/>
  <c r="BN178" i="1"/>
  <c r="BL178" i="1"/>
  <c r="X178" i="1"/>
  <c r="O178" i="1"/>
  <c r="W176" i="1"/>
  <c r="W175" i="1"/>
  <c r="BN174" i="1"/>
  <c r="BL174" i="1"/>
  <c r="X174" i="1"/>
  <c r="O174" i="1"/>
  <c r="BN173" i="1"/>
  <c r="BL173" i="1"/>
  <c r="X173" i="1"/>
  <c r="BO173" i="1" s="1"/>
  <c r="O173" i="1"/>
  <c r="BN172" i="1"/>
  <c r="BL172" i="1"/>
  <c r="X172" i="1"/>
  <c r="X176" i="1" s="1"/>
  <c r="O172" i="1"/>
  <c r="BO171" i="1"/>
  <c r="BN171" i="1"/>
  <c r="BM171" i="1"/>
  <c r="BL171" i="1"/>
  <c r="Y171" i="1"/>
  <c r="X171" i="1"/>
  <c r="O171" i="1"/>
  <c r="W169" i="1"/>
  <c r="X168" i="1"/>
  <c r="W168" i="1"/>
  <c r="BO167" i="1"/>
  <c r="BN167" i="1"/>
  <c r="BM167" i="1"/>
  <c r="BL167" i="1"/>
  <c r="Y167" i="1"/>
  <c r="X167" i="1"/>
  <c r="O167" i="1"/>
  <c r="BN166" i="1"/>
  <c r="BL166" i="1"/>
  <c r="X166" i="1"/>
  <c r="O166" i="1"/>
  <c r="W164" i="1"/>
  <c r="W163" i="1"/>
  <c r="BN162" i="1"/>
  <c r="BL162" i="1"/>
  <c r="X162" i="1"/>
  <c r="O162" i="1"/>
  <c r="BN161" i="1"/>
  <c r="BL161" i="1"/>
  <c r="X161" i="1"/>
  <c r="BO161" i="1" s="1"/>
  <c r="O161" i="1"/>
  <c r="W158" i="1"/>
  <c r="W157" i="1"/>
  <c r="BN156" i="1"/>
  <c r="BL156" i="1"/>
  <c r="X156" i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BN150" i="1"/>
  <c r="BL150" i="1"/>
  <c r="X150" i="1"/>
  <c r="BO150" i="1" s="1"/>
  <c r="O150" i="1"/>
  <c r="BN149" i="1"/>
  <c r="BL149" i="1"/>
  <c r="X149" i="1"/>
  <c r="O149" i="1"/>
  <c r="BN148" i="1"/>
  <c r="BL148" i="1"/>
  <c r="X148" i="1"/>
  <c r="O148" i="1"/>
  <c r="W145" i="1"/>
  <c r="W144" i="1"/>
  <c r="BN143" i="1"/>
  <c r="BL143" i="1"/>
  <c r="X143" i="1"/>
  <c r="BO143" i="1" s="1"/>
  <c r="O143" i="1"/>
  <c r="BN142" i="1"/>
  <c r="BL142" i="1"/>
  <c r="X142" i="1"/>
  <c r="X144" i="1" s="1"/>
  <c r="O142" i="1"/>
  <c r="BO141" i="1"/>
  <c r="BN141" i="1"/>
  <c r="BM141" i="1"/>
  <c r="BL141" i="1"/>
  <c r="Y141" i="1"/>
  <c r="X141" i="1"/>
  <c r="O141" i="1"/>
  <c r="W137" i="1"/>
  <c r="W136" i="1"/>
  <c r="BN135" i="1"/>
  <c r="BL135" i="1"/>
  <c r="X135" i="1"/>
  <c r="BO135" i="1" s="1"/>
  <c r="O135" i="1"/>
  <c r="BN134" i="1"/>
  <c r="BL134" i="1"/>
  <c r="X134" i="1"/>
  <c r="O134" i="1"/>
  <c r="BN133" i="1"/>
  <c r="BL133" i="1"/>
  <c r="X133" i="1"/>
  <c r="O133" i="1"/>
  <c r="BN132" i="1"/>
  <c r="BL132" i="1"/>
  <c r="X132" i="1"/>
  <c r="BO132" i="1" s="1"/>
  <c r="O132" i="1"/>
  <c r="BN131" i="1"/>
  <c r="BL131" i="1"/>
  <c r="X131" i="1"/>
  <c r="BO131" i="1" s="1"/>
  <c r="O131" i="1"/>
  <c r="W128" i="1"/>
  <c r="W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O122" i="1"/>
  <c r="BN121" i="1"/>
  <c r="BL121" i="1"/>
  <c r="X121" i="1"/>
  <c r="BO121" i="1" s="1"/>
  <c r="O121" i="1"/>
  <c r="BN120" i="1"/>
  <c r="BL120" i="1"/>
  <c r="X120" i="1"/>
  <c r="X127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BO106" i="1" s="1"/>
  <c r="BN105" i="1"/>
  <c r="BL105" i="1"/>
  <c r="X105" i="1"/>
  <c r="X117" i="1" s="1"/>
  <c r="W103" i="1"/>
  <c r="W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X103" i="1" s="1"/>
  <c r="O95" i="1"/>
  <c r="W93" i="1"/>
  <c r="W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O89" i="1"/>
  <c r="BN88" i="1"/>
  <c r="BL88" i="1"/>
  <c r="X88" i="1"/>
  <c r="O88" i="1"/>
  <c r="W86" i="1"/>
  <c r="W85" i="1"/>
  <c r="BN84" i="1"/>
  <c r="BL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E547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W539" i="1" s="1"/>
  <c r="BL22" i="1"/>
  <c r="X22" i="1"/>
  <c r="B547" i="1" s="1"/>
  <c r="H10" i="1"/>
  <c r="A9" i="1"/>
  <c r="F10" i="1" s="1"/>
  <c r="D7" i="1"/>
  <c r="P6" i="1"/>
  <c r="O2" i="1"/>
  <c r="BO84" i="1" l="1"/>
  <c r="BM84" i="1"/>
  <c r="Y84" i="1"/>
  <c r="BO112" i="1"/>
  <c r="BM112" i="1"/>
  <c r="Y112" i="1"/>
  <c r="BO133" i="1"/>
  <c r="BM133" i="1"/>
  <c r="Y133" i="1"/>
  <c r="BO156" i="1"/>
  <c r="BM156" i="1"/>
  <c r="Y156" i="1"/>
  <c r="BO187" i="1"/>
  <c r="BM187" i="1"/>
  <c r="Y187" i="1"/>
  <c r="BO210" i="1"/>
  <c r="BM210" i="1"/>
  <c r="Y210" i="1"/>
  <c r="BO238" i="1"/>
  <c r="BM238" i="1"/>
  <c r="Y238" i="1"/>
  <c r="BO264" i="1"/>
  <c r="BM264" i="1"/>
  <c r="Y264" i="1"/>
  <c r="BO312" i="1"/>
  <c r="BM312" i="1"/>
  <c r="Y312" i="1"/>
  <c r="BO334" i="1"/>
  <c r="BM334" i="1"/>
  <c r="Y334" i="1"/>
  <c r="BO371" i="1"/>
  <c r="BM371" i="1"/>
  <c r="Y371" i="1"/>
  <c r="BO403" i="1"/>
  <c r="BM403" i="1"/>
  <c r="Y403" i="1"/>
  <c r="BO464" i="1"/>
  <c r="BM464" i="1"/>
  <c r="Y464" i="1"/>
  <c r="W541" i="1"/>
  <c r="Y27" i="1"/>
  <c r="BM27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X54" i="1"/>
  <c r="D547" i="1"/>
  <c r="Y68" i="1"/>
  <c r="BM68" i="1"/>
  <c r="Y76" i="1"/>
  <c r="BM76" i="1"/>
  <c r="BO98" i="1"/>
  <c r="BM98" i="1"/>
  <c r="Y98" i="1"/>
  <c r="BO122" i="1"/>
  <c r="BM122" i="1"/>
  <c r="Y122" i="1"/>
  <c r="BO148" i="1"/>
  <c r="BM148" i="1"/>
  <c r="Y148" i="1"/>
  <c r="BO179" i="1"/>
  <c r="BM179" i="1"/>
  <c r="Y179" i="1"/>
  <c r="BO199" i="1"/>
  <c r="BM199" i="1"/>
  <c r="Y199" i="1"/>
  <c r="BO225" i="1"/>
  <c r="BM225" i="1"/>
  <c r="Y225" i="1"/>
  <c r="X250" i="1"/>
  <c r="X249" i="1"/>
  <c r="BO248" i="1"/>
  <c r="BM248" i="1"/>
  <c r="Y248" i="1"/>
  <c r="Y249" i="1" s="1"/>
  <c r="BO252" i="1"/>
  <c r="BM252" i="1"/>
  <c r="Y252" i="1"/>
  <c r="BO291" i="1"/>
  <c r="BM291" i="1"/>
  <c r="Y291" i="1"/>
  <c r="BO327" i="1"/>
  <c r="BM327" i="1"/>
  <c r="Y327" i="1"/>
  <c r="BO357" i="1"/>
  <c r="BM357" i="1"/>
  <c r="Y357" i="1"/>
  <c r="BO391" i="1"/>
  <c r="BM391" i="1"/>
  <c r="Y391" i="1"/>
  <c r="BO427" i="1"/>
  <c r="BM427" i="1"/>
  <c r="Y427" i="1"/>
  <c r="BO480" i="1"/>
  <c r="BM480" i="1"/>
  <c r="Y480" i="1"/>
  <c r="X92" i="1"/>
  <c r="X246" i="1"/>
  <c r="X257" i="1"/>
  <c r="X352" i="1"/>
  <c r="X351" i="1"/>
  <c r="BO350" i="1"/>
  <c r="BM350" i="1"/>
  <c r="Y350" i="1"/>
  <c r="Y351" i="1" s="1"/>
  <c r="BO355" i="1"/>
  <c r="BM355" i="1"/>
  <c r="Y355" i="1"/>
  <c r="BO369" i="1"/>
  <c r="BM369" i="1"/>
  <c r="Y369" i="1"/>
  <c r="BO389" i="1"/>
  <c r="BM389" i="1"/>
  <c r="Y389" i="1"/>
  <c r="BO397" i="1"/>
  <c r="BM397" i="1"/>
  <c r="Y397" i="1"/>
  <c r="BO425" i="1"/>
  <c r="BM425" i="1"/>
  <c r="Y425" i="1"/>
  <c r="BO457" i="1"/>
  <c r="BM457" i="1"/>
  <c r="Y457" i="1"/>
  <c r="BO462" i="1"/>
  <c r="BM462" i="1"/>
  <c r="Y462" i="1"/>
  <c r="BO478" i="1"/>
  <c r="BM478" i="1"/>
  <c r="Y478" i="1"/>
  <c r="W547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W538" i="1"/>
  <c r="W540" i="1" s="1"/>
  <c r="Y23" i="1"/>
  <c r="BM23" i="1"/>
  <c r="W537" i="1"/>
  <c r="X35" i="1"/>
  <c r="Y29" i="1"/>
  <c r="BM29" i="1"/>
  <c r="Y33" i="1"/>
  <c r="BM33" i="1"/>
  <c r="Y58" i="1"/>
  <c r="BM58" i="1"/>
  <c r="Y66" i="1"/>
  <c r="BM66" i="1"/>
  <c r="Y70" i="1"/>
  <c r="BM70" i="1"/>
  <c r="Y74" i="1"/>
  <c r="BM74" i="1"/>
  <c r="Y78" i="1"/>
  <c r="BM78" i="1"/>
  <c r="Y82" i="1"/>
  <c r="BM82" i="1"/>
  <c r="Y88" i="1"/>
  <c r="BM88" i="1"/>
  <c r="BO88" i="1"/>
  <c r="X93" i="1"/>
  <c r="Y96" i="1"/>
  <c r="BM96" i="1"/>
  <c r="Y100" i="1"/>
  <c r="BM100" i="1"/>
  <c r="Y105" i="1"/>
  <c r="BM105" i="1"/>
  <c r="BO105" i="1"/>
  <c r="Y106" i="1"/>
  <c r="BM106" i="1"/>
  <c r="Y110" i="1"/>
  <c r="BM110" i="1"/>
  <c r="Y114" i="1"/>
  <c r="BM114" i="1"/>
  <c r="Y120" i="1"/>
  <c r="BM120" i="1"/>
  <c r="BO120" i="1"/>
  <c r="Y124" i="1"/>
  <c r="BM124" i="1"/>
  <c r="Y131" i="1"/>
  <c r="BM131" i="1"/>
  <c r="Y135" i="1"/>
  <c r="BM135" i="1"/>
  <c r="Y143" i="1"/>
  <c r="BM143" i="1"/>
  <c r="H547" i="1"/>
  <c r="Y150" i="1"/>
  <c r="BM150" i="1"/>
  <c r="Y154" i="1"/>
  <c r="BM154" i="1"/>
  <c r="Y161" i="1"/>
  <c r="BM161" i="1"/>
  <c r="Y173" i="1"/>
  <c r="BM173" i="1"/>
  <c r="Y181" i="1"/>
  <c r="BM181" i="1"/>
  <c r="Y185" i="1"/>
  <c r="BM185" i="1"/>
  <c r="Y189" i="1"/>
  <c r="BM189" i="1"/>
  <c r="Y193" i="1"/>
  <c r="BM193" i="1"/>
  <c r="Y201" i="1"/>
  <c r="BM201" i="1"/>
  <c r="Y208" i="1"/>
  <c r="BM208" i="1"/>
  <c r="Y216" i="1"/>
  <c r="BM216" i="1"/>
  <c r="X227" i="1"/>
  <c r="Y223" i="1"/>
  <c r="BM223" i="1"/>
  <c r="Y232" i="1"/>
  <c r="BM232" i="1"/>
  <c r="Y236" i="1"/>
  <c r="BM236" i="1"/>
  <c r="Y240" i="1"/>
  <c r="BM240" i="1"/>
  <c r="Y244" i="1"/>
  <c r="BM244" i="1"/>
  <c r="Y254" i="1"/>
  <c r="BM254" i="1"/>
  <c r="Y262" i="1"/>
  <c r="BM262" i="1"/>
  <c r="Y266" i="1"/>
  <c r="BM266" i="1"/>
  <c r="X275" i="1"/>
  <c r="X280" i="1"/>
  <c r="Y284" i="1"/>
  <c r="BM284" i="1"/>
  <c r="X298" i="1"/>
  <c r="Y293" i="1"/>
  <c r="BM293" i="1"/>
  <c r="Y301" i="1"/>
  <c r="BM301" i="1"/>
  <c r="Y306" i="1"/>
  <c r="Y307" i="1" s="1"/>
  <c r="BM306" i="1"/>
  <c r="BO306" i="1"/>
  <c r="Y310" i="1"/>
  <c r="BM310" i="1"/>
  <c r="X313" i="1"/>
  <c r="Y316" i="1"/>
  <c r="Y317" i="1" s="1"/>
  <c r="BM316" i="1"/>
  <c r="BO316" i="1"/>
  <c r="X317" i="1"/>
  <c r="Y320" i="1"/>
  <c r="Y321" i="1" s="1"/>
  <c r="BM320" i="1"/>
  <c r="BO320" i="1"/>
  <c r="X321" i="1"/>
  <c r="Y329" i="1"/>
  <c r="BM329" i="1"/>
  <c r="Y332" i="1"/>
  <c r="BM332" i="1"/>
  <c r="Y340" i="1"/>
  <c r="BM340" i="1"/>
  <c r="BO346" i="1"/>
  <c r="BM346" i="1"/>
  <c r="BO359" i="1"/>
  <c r="BM359" i="1"/>
  <c r="Y359" i="1"/>
  <c r="X377" i="1"/>
  <c r="X376" i="1"/>
  <c r="BO375" i="1"/>
  <c r="BM375" i="1"/>
  <c r="Y375" i="1"/>
  <c r="Y376" i="1" s="1"/>
  <c r="BO381" i="1"/>
  <c r="BM381" i="1"/>
  <c r="Y381" i="1"/>
  <c r="BO393" i="1"/>
  <c r="BM393" i="1"/>
  <c r="Y393" i="1"/>
  <c r="X410" i="1"/>
  <c r="X409" i="1"/>
  <c r="BO408" i="1"/>
  <c r="BM408" i="1"/>
  <c r="Y408" i="1"/>
  <c r="Y409" i="1" s="1"/>
  <c r="X416" i="1"/>
  <c r="BO412" i="1"/>
  <c r="BM412" i="1"/>
  <c r="Y412" i="1"/>
  <c r="BO429" i="1"/>
  <c r="BM429" i="1"/>
  <c r="Y429" i="1"/>
  <c r="BO458" i="1"/>
  <c r="BM458" i="1"/>
  <c r="Y458" i="1"/>
  <c r="BO466" i="1"/>
  <c r="BM466" i="1"/>
  <c r="Y466" i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H9" i="1"/>
  <c r="A10" i="1"/>
  <c r="Y22" i="1"/>
  <c r="Y24" i="1" s="1"/>
  <c r="BM22" i="1"/>
  <c r="BO22" i="1"/>
  <c r="X25" i="1"/>
  <c r="Y28" i="1"/>
  <c r="Y34" i="1" s="1"/>
  <c r="BM28" i="1"/>
  <c r="BO28" i="1"/>
  <c r="Y30" i="1"/>
  <c r="BM30" i="1"/>
  <c r="Y32" i="1"/>
  <c r="BM32" i="1"/>
  <c r="C547" i="1"/>
  <c r="Y52" i="1"/>
  <c r="Y53" i="1" s="1"/>
  <c r="BM52" i="1"/>
  <c r="BO52" i="1"/>
  <c r="X53" i="1"/>
  <c r="Y57" i="1"/>
  <c r="Y61" i="1" s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X86" i="1"/>
  <c r="Y89" i="1"/>
  <c r="Y92" i="1" s="1"/>
  <c r="BM89" i="1"/>
  <c r="BO89" i="1"/>
  <c r="Y91" i="1"/>
  <c r="BM91" i="1"/>
  <c r="Y95" i="1"/>
  <c r="BM95" i="1"/>
  <c r="BO95" i="1"/>
  <c r="Y97" i="1"/>
  <c r="BM97" i="1"/>
  <c r="Y99" i="1"/>
  <c r="BM99" i="1"/>
  <c r="Y101" i="1"/>
  <c r="BM101" i="1"/>
  <c r="X102" i="1"/>
  <c r="Y107" i="1"/>
  <c r="BM107" i="1"/>
  <c r="Y109" i="1"/>
  <c r="BM109" i="1"/>
  <c r="Y111" i="1"/>
  <c r="BM111" i="1"/>
  <c r="Y113" i="1"/>
  <c r="BM113" i="1"/>
  <c r="Y115" i="1"/>
  <c r="BM115" i="1"/>
  <c r="X118" i="1"/>
  <c r="Y121" i="1"/>
  <c r="BM121" i="1"/>
  <c r="Y123" i="1"/>
  <c r="BM123" i="1"/>
  <c r="Y125" i="1"/>
  <c r="BM125" i="1"/>
  <c r="X128" i="1"/>
  <c r="F547" i="1"/>
  <c r="X137" i="1"/>
  <c r="Y132" i="1"/>
  <c r="BM132" i="1"/>
  <c r="BO134" i="1"/>
  <c r="BM134" i="1"/>
  <c r="Y134" i="1"/>
  <c r="BO149" i="1"/>
  <c r="BM149" i="1"/>
  <c r="Y149" i="1"/>
  <c r="BO153" i="1"/>
  <c r="BM153" i="1"/>
  <c r="Y153" i="1"/>
  <c r="X157" i="1"/>
  <c r="BO162" i="1"/>
  <c r="BM162" i="1"/>
  <c r="Y162" i="1"/>
  <c r="X164" i="1"/>
  <c r="X169" i="1"/>
  <c r="BO166" i="1"/>
  <c r="BM166" i="1"/>
  <c r="Y166" i="1"/>
  <c r="Y168" i="1" s="1"/>
  <c r="X175" i="1"/>
  <c r="BO174" i="1"/>
  <c r="BM174" i="1"/>
  <c r="Y174" i="1"/>
  <c r="X195" i="1"/>
  <c r="BO178" i="1"/>
  <c r="BM178" i="1"/>
  <c r="Y178" i="1"/>
  <c r="BO182" i="1"/>
  <c r="BM182" i="1"/>
  <c r="Y182" i="1"/>
  <c r="BO186" i="1"/>
  <c r="BM186" i="1"/>
  <c r="Y186" i="1"/>
  <c r="BO190" i="1"/>
  <c r="BM190" i="1"/>
  <c r="Y190" i="1"/>
  <c r="BO194" i="1"/>
  <c r="BM194" i="1"/>
  <c r="Y194" i="1"/>
  <c r="X196" i="1"/>
  <c r="X202" i="1"/>
  <c r="X203" i="1"/>
  <c r="BO198" i="1"/>
  <c r="BM198" i="1"/>
  <c r="Y198" i="1"/>
  <c r="F9" i="1"/>
  <c r="J9" i="1"/>
  <c r="X24" i="1"/>
  <c r="X62" i="1"/>
  <c r="X85" i="1"/>
  <c r="Y136" i="1"/>
  <c r="X136" i="1"/>
  <c r="BO142" i="1"/>
  <c r="BM142" i="1"/>
  <c r="Y142" i="1"/>
  <c r="Y144" i="1" s="1"/>
  <c r="BO151" i="1"/>
  <c r="BM151" i="1"/>
  <c r="Y151" i="1"/>
  <c r="BO155" i="1"/>
  <c r="BM155" i="1"/>
  <c r="Y155" i="1"/>
  <c r="BO172" i="1"/>
  <c r="BM172" i="1"/>
  <c r="Y172" i="1"/>
  <c r="BO180" i="1"/>
  <c r="BM180" i="1"/>
  <c r="Y180" i="1"/>
  <c r="BO184" i="1"/>
  <c r="BM184" i="1"/>
  <c r="Y184" i="1"/>
  <c r="BO188" i="1"/>
  <c r="BM188" i="1"/>
  <c r="Y188" i="1"/>
  <c r="BO192" i="1"/>
  <c r="BM192" i="1"/>
  <c r="Y192" i="1"/>
  <c r="G547" i="1"/>
  <c r="X145" i="1"/>
  <c r="X158" i="1"/>
  <c r="I547" i="1"/>
  <c r="X163" i="1"/>
  <c r="Y200" i="1"/>
  <c r="BM200" i="1"/>
  <c r="J547" i="1"/>
  <c r="Y207" i="1"/>
  <c r="Y212" i="1" s="1"/>
  <c r="BM207" i="1"/>
  <c r="BO207" i="1"/>
  <c r="Y209" i="1"/>
  <c r="BM209" i="1"/>
  <c r="Y211" i="1"/>
  <c r="BM211" i="1"/>
  <c r="X212" i="1"/>
  <c r="Y215" i="1"/>
  <c r="Y217" i="1" s="1"/>
  <c r="BM215" i="1"/>
  <c r="BO215" i="1"/>
  <c r="X218" i="1"/>
  <c r="Y222" i="1"/>
  <c r="Y227" i="1" s="1"/>
  <c r="BM222" i="1"/>
  <c r="BO222" i="1"/>
  <c r="Y224" i="1"/>
  <c r="BM224" i="1"/>
  <c r="Y226" i="1"/>
  <c r="BM226" i="1"/>
  <c r="Y231" i="1"/>
  <c r="BM231" i="1"/>
  <c r="BO231" i="1"/>
  <c r="Y233" i="1"/>
  <c r="BM233" i="1"/>
  <c r="Y235" i="1"/>
  <c r="BM235" i="1"/>
  <c r="Y237" i="1"/>
  <c r="BM237" i="1"/>
  <c r="Y239" i="1"/>
  <c r="BM239" i="1"/>
  <c r="Y241" i="1"/>
  <c r="BM241" i="1"/>
  <c r="Y243" i="1"/>
  <c r="BM243" i="1"/>
  <c r="X256" i="1"/>
  <c r="Y253" i="1"/>
  <c r="BM253" i="1"/>
  <c r="BO253" i="1"/>
  <c r="BO261" i="1"/>
  <c r="BM261" i="1"/>
  <c r="Y261" i="1"/>
  <c r="BO265" i="1"/>
  <c r="BM265" i="1"/>
  <c r="Y265" i="1"/>
  <c r="BO273" i="1"/>
  <c r="BM273" i="1"/>
  <c r="Y273" i="1"/>
  <c r="BO279" i="1"/>
  <c r="BM279" i="1"/>
  <c r="Y279" i="1"/>
  <c r="Y280" i="1" s="1"/>
  <c r="X281" i="1"/>
  <c r="X286" i="1"/>
  <c r="BO283" i="1"/>
  <c r="BM283" i="1"/>
  <c r="Y283" i="1"/>
  <c r="BO292" i="1"/>
  <c r="BM292" i="1"/>
  <c r="Y292" i="1"/>
  <c r="BO296" i="1"/>
  <c r="BM296" i="1"/>
  <c r="Y296" i="1"/>
  <c r="X303" i="1"/>
  <c r="BO300" i="1"/>
  <c r="BM300" i="1"/>
  <c r="Y300" i="1"/>
  <c r="Y302" i="1" s="1"/>
  <c r="X314" i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8" i="1"/>
  <c r="BO345" i="1"/>
  <c r="BM345" i="1"/>
  <c r="Y345" i="1"/>
  <c r="Y347" i="1" s="1"/>
  <c r="X361" i="1"/>
  <c r="BO358" i="1"/>
  <c r="BM358" i="1"/>
  <c r="Y358" i="1"/>
  <c r="X365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L547" i="1"/>
  <c r="N547" i="1"/>
  <c r="X245" i="1"/>
  <c r="BO255" i="1"/>
  <c r="BM255" i="1"/>
  <c r="Y255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Y274" i="1" s="1"/>
  <c r="BO285" i="1"/>
  <c r="BM285" i="1"/>
  <c r="Y285" i="1"/>
  <c r="X287" i="1"/>
  <c r="O547" i="1"/>
  <c r="X297" i="1"/>
  <c r="BO290" i="1"/>
  <c r="BM290" i="1"/>
  <c r="Y290" i="1"/>
  <c r="BO294" i="1"/>
  <c r="BM294" i="1"/>
  <c r="Y294" i="1"/>
  <c r="BO311" i="1"/>
  <c r="BM311" i="1"/>
  <c r="Y311" i="1"/>
  <c r="Y313" i="1" s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BO356" i="1"/>
  <c r="BM356" i="1"/>
  <c r="Y356" i="1"/>
  <c r="Y360" i="1" s="1"/>
  <c r="X360" i="1"/>
  <c r="BO364" i="1"/>
  <c r="BM364" i="1"/>
  <c r="Y364" i="1"/>
  <c r="Y365" i="1" s="1"/>
  <c r="X366" i="1"/>
  <c r="X373" i="1"/>
  <c r="BO368" i="1"/>
  <c r="BM368" i="1"/>
  <c r="Y368" i="1"/>
  <c r="Y372" i="1" s="1"/>
  <c r="X372" i="1"/>
  <c r="BO382" i="1"/>
  <c r="BM382" i="1"/>
  <c r="Y382" i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R547" i="1"/>
  <c r="P547" i="1"/>
  <c r="X308" i="1"/>
  <c r="S547" i="1"/>
  <c r="X383" i="1"/>
  <c r="BO413" i="1"/>
  <c r="BM413" i="1"/>
  <c r="Y413" i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415" i="1" l="1"/>
  <c r="Y405" i="1"/>
  <c r="Y383" i="1"/>
  <c r="Y342" i="1"/>
  <c r="Y163" i="1"/>
  <c r="Y520" i="1"/>
  <c r="Y157" i="1"/>
  <c r="Y127" i="1"/>
  <c r="Y504" i="1"/>
  <c r="Y297" i="1"/>
  <c r="Y482" i="1"/>
  <c r="Y256" i="1"/>
  <c r="Y245" i="1"/>
  <c r="Y175" i="1"/>
  <c r="Y117" i="1"/>
  <c r="Y268" i="1"/>
  <c r="Y535" i="1"/>
  <c r="Y488" i="1"/>
  <c r="Y431" i="1"/>
  <c r="X541" i="1"/>
  <c r="Y85" i="1"/>
  <c r="X539" i="1"/>
  <c r="Y511" i="1"/>
  <c r="Y399" i="1"/>
  <c r="Y468" i="1"/>
  <c r="Y451" i="1"/>
  <c r="Y336" i="1"/>
  <c r="Y286" i="1"/>
  <c r="Y202" i="1"/>
  <c r="Y195" i="1"/>
  <c r="Y102" i="1"/>
  <c r="X537" i="1"/>
  <c r="X538" i="1"/>
  <c r="X540" i="1" s="1"/>
  <c r="Y542" i="1" l="1"/>
</calcChain>
</file>

<file path=xl/sharedStrings.xml><?xml version="1.0" encoding="utf-8"?>
<sst xmlns="http://schemas.openxmlformats.org/spreadsheetml/2006/main" count="2314" uniqueCount="768">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</sst>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47"/>
  <sheetViews>
    <sheetView showGridLines="0" tabSelected="1" topLeftCell="A5" zoomScaleNormal="100" zoomScaleSheetLayoutView="100" workbookViewId="0">
      <selection activeCell="AA107" sqref="AA107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8" t="s">
        <v>0</v>
      </c>
      <c r="E1" s="462"/>
      <c r="F1" s="462"/>
      <c r="G1" s="12" t="s">
        <v>1</v>
      </c>
      <c r="H1" s="498" t="s">
        <v>2</v>
      </c>
      <c r="I1" s="462"/>
      <c r="J1" s="462"/>
      <c r="K1" s="462"/>
      <c r="L1" s="462"/>
      <c r="M1" s="462"/>
      <c r="N1" s="462"/>
      <c r="O1" s="462"/>
      <c r="P1" s="462"/>
      <c r="Q1" s="621" t="s">
        <v>3</v>
      </c>
      <c r="R1" s="462"/>
      <c r="S1" s="46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402" t="s">
        <v>8</v>
      </c>
      <c r="B5" s="403"/>
      <c r="C5" s="404"/>
      <c r="D5" s="431"/>
      <c r="E5" s="433"/>
      <c r="F5" s="619" t="s">
        <v>9</v>
      </c>
      <c r="G5" s="404"/>
      <c r="H5" s="431" t="s">
        <v>767</v>
      </c>
      <c r="I5" s="432"/>
      <c r="J5" s="432"/>
      <c r="K5" s="432"/>
      <c r="L5" s="433"/>
      <c r="M5" s="58"/>
      <c r="O5" s="24" t="s">
        <v>10</v>
      </c>
      <c r="P5" s="620">
        <v>45438</v>
      </c>
      <c r="Q5" s="531"/>
      <c r="S5" s="610" t="s">
        <v>11</v>
      </c>
      <c r="T5" s="401"/>
      <c r="U5" s="611" t="s">
        <v>12</v>
      </c>
      <c r="V5" s="531"/>
      <c r="AA5" s="51"/>
      <c r="AB5" s="51"/>
      <c r="AC5" s="51"/>
    </row>
    <row r="6" spans="1:30" s="363" customFormat="1" ht="24" customHeight="1" x14ac:dyDescent="0.2">
      <c r="A6" s="402" t="s">
        <v>13</v>
      </c>
      <c r="B6" s="403"/>
      <c r="C6" s="404"/>
      <c r="D6" s="617" t="s">
        <v>14</v>
      </c>
      <c r="E6" s="618"/>
      <c r="F6" s="618"/>
      <c r="G6" s="618"/>
      <c r="H6" s="618"/>
      <c r="I6" s="618"/>
      <c r="J6" s="618"/>
      <c r="K6" s="618"/>
      <c r="L6" s="531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Воскресенье</v>
      </c>
      <c r="Q6" s="376"/>
      <c r="S6" s="400" t="s">
        <v>16</v>
      </c>
      <c r="T6" s="401"/>
      <c r="U6" s="612" t="s">
        <v>17</v>
      </c>
      <c r="V6" s="457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98"/>
      <c r="M7" s="60"/>
      <c r="O7" s="24"/>
      <c r="P7" s="42"/>
      <c r="Q7" s="42"/>
      <c r="S7" s="380"/>
      <c r="T7" s="401"/>
      <c r="U7" s="613"/>
      <c r="V7" s="614"/>
      <c r="AA7" s="51"/>
      <c r="AB7" s="51"/>
      <c r="AC7" s="51"/>
    </row>
    <row r="8" spans="1:30" s="363" customFormat="1" ht="25.5" customHeight="1" x14ac:dyDescent="0.2">
      <c r="A8" s="622" t="s">
        <v>18</v>
      </c>
      <c r="B8" s="408"/>
      <c r="C8" s="409"/>
      <c r="D8" s="489"/>
      <c r="E8" s="490"/>
      <c r="F8" s="490"/>
      <c r="G8" s="490"/>
      <c r="H8" s="490"/>
      <c r="I8" s="490"/>
      <c r="J8" s="490"/>
      <c r="K8" s="490"/>
      <c r="L8" s="491"/>
      <c r="M8" s="61"/>
      <c r="O8" s="24" t="s">
        <v>19</v>
      </c>
      <c r="P8" s="623">
        <v>0.375</v>
      </c>
      <c r="Q8" s="598"/>
      <c r="S8" s="380"/>
      <c r="T8" s="401"/>
      <c r="U8" s="613"/>
      <c r="V8" s="614"/>
      <c r="AA8" s="51"/>
      <c r="AB8" s="51"/>
      <c r="AC8" s="51"/>
    </row>
    <row r="9" spans="1:30" s="363" customFormat="1" ht="39.950000000000003" customHeight="1" x14ac:dyDescent="0.2">
      <c r="A9" s="4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405"/>
      <c r="E9" s="393"/>
      <c r="F9" s="4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28"/>
      <c r="Q9" s="529"/>
      <c r="S9" s="380"/>
      <c r="T9" s="401"/>
      <c r="U9" s="615"/>
      <c r="V9" s="616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4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405"/>
      <c r="E10" s="393"/>
      <c r="F10" s="4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73" t="str">
        <f>IFERROR(VLOOKUP($D$10,Proxy,2,FALSE),"")</f>
        <v/>
      </c>
      <c r="I10" s="380"/>
      <c r="J10" s="380"/>
      <c r="K10" s="380"/>
      <c r="L10" s="380"/>
      <c r="M10" s="362"/>
      <c r="O10" s="26" t="s">
        <v>21</v>
      </c>
      <c r="P10" s="628"/>
      <c r="Q10" s="629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0"/>
      <c r="Q11" s="531"/>
      <c r="T11" s="24" t="s">
        <v>26</v>
      </c>
      <c r="U11" s="606" t="s">
        <v>27</v>
      </c>
      <c r="V11" s="529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58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4"/>
      <c r="M12" s="62"/>
      <c r="O12" s="24" t="s">
        <v>29</v>
      </c>
      <c r="P12" s="623"/>
      <c r="Q12" s="598"/>
      <c r="R12" s="23"/>
      <c r="T12" s="24"/>
      <c r="U12" s="462"/>
      <c r="V12" s="380"/>
      <c r="AA12" s="51"/>
      <c r="AB12" s="51"/>
      <c r="AC12" s="51"/>
    </row>
    <row r="13" spans="1:30" s="363" customFormat="1" ht="23.25" customHeight="1" x14ac:dyDescent="0.2">
      <c r="A13" s="658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  <c r="M13" s="62"/>
      <c r="N13" s="26"/>
      <c r="O13" s="26" t="s">
        <v>31</v>
      </c>
      <c r="P13" s="606"/>
      <c r="Q13" s="529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58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44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4"/>
      <c r="M15" s="63"/>
      <c r="O15" s="461" t="s">
        <v>34</v>
      </c>
      <c r="P15" s="462"/>
      <c r="Q15" s="462"/>
      <c r="R15" s="462"/>
      <c r="S15" s="46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63"/>
      <c r="P16" s="463"/>
      <c r="Q16" s="463"/>
      <c r="R16" s="463"/>
      <c r="S16" s="46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467" t="s">
        <v>37</v>
      </c>
      <c r="D17" s="440" t="s">
        <v>38</v>
      </c>
      <c r="E17" s="540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539"/>
      <c r="Q17" s="539"/>
      <c r="R17" s="539"/>
      <c r="S17" s="540"/>
      <c r="T17" s="742" t="s">
        <v>49</v>
      </c>
      <c r="U17" s="404"/>
      <c r="V17" s="440" t="s">
        <v>50</v>
      </c>
      <c r="W17" s="440" t="s">
        <v>51</v>
      </c>
      <c r="X17" s="624" t="s">
        <v>52</v>
      </c>
      <c r="Y17" s="440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41" t="s">
        <v>57</v>
      </c>
    </row>
    <row r="18" spans="1:67" ht="14.25" customHeight="1" x14ac:dyDescent="0.2">
      <c r="A18" s="441"/>
      <c r="B18" s="441"/>
      <c r="C18" s="441"/>
      <c r="D18" s="541"/>
      <c r="E18" s="543"/>
      <c r="F18" s="441"/>
      <c r="G18" s="441"/>
      <c r="H18" s="441"/>
      <c r="I18" s="441"/>
      <c r="J18" s="441"/>
      <c r="K18" s="441"/>
      <c r="L18" s="441"/>
      <c r="M18" s="441"/>
      <c r="N18" s="441"/>
      <c r="O18" s="541"/>
      <c r="P18" s="542"/>
      <c r="Q18" s="542"/>
      <c r="R18" s="542"/>
      <c r="S18" s="543"/>
      <c r="T18" s="364" t="s">
        <v>58</v>
      </c>
      <c r="U18" s="364" t="s">
        <v>59</v>
      </c>
      <c r="V18" s="441"/>
      <c r="W18" s="441"/>
      <c r="X18" s="625"/>
      <c r="Y18" s="441"/>
      <c r="Z18" s="650"/>
      <c r="AA18" s="650"/>
      <c r="AB18" s="480"/>
      <c r="AC18" s="481"/>
      <c r="AD18" s="482"/>
      <c r="AE18" s="494"/>
      <c r="BB18" s="380"/>
    </row>
    <row r="19" spans="1:67" ht="27.75" hidden="1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hidden="1" customHeight="1" x14ac:dyDescent="0.25">
      <c r="A20" s="438" t="s">
        <v>60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65"/>
      <c r="AA20" s="365"/>
    </row>
    <row r="21" spans="1:67" ht="14.25" hidden="1" customHeight="1" x14ac:dyDescent="0.25">
      <c r="A21" s="382" t="s">
        <v>61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8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8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4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79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407" t="s">
        <v>72</v>
      </c>
      <c r="P24" s="408"/>
      <c r="Q24" s="408"/>
      <c r="R24" s="408"/>
      <c r="S24" s="408"/>
      <c r="T24" s="408"/>
      <c r="U24" s="409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hidden="1" x14ac:dyDescent="0.2">
      <c r="A25" s="380"/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1"/>
      <c r="O25" s="407" t="s">
        <v>72</v>
      </c>
      <c r="P25" s="408"/>
      <c r="Q25" s="408"/>
      <c r="R25" s="408"/>
      <c r="S25" s="408"/>
      <c r="T25" s="408"/>
      <c r="U25" s="409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hidden="1" customHeight="1" x14ac:dyDescent="0.25">
      <c r="A26" s="382" t="s">
        <v>74</v>
      </c>
      <c r="B26" s="380"/>
      <c r="C26" s="380"/>
      <c r="D26" s="380"/>
      <c r="E26" s="380"/>
      <c r="F26" s="380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8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6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8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4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8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8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8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8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8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79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407" t="s">
        <v>72</v>
      </c>
      <c r="P34" s="408"/>
      <c r="Q34" s="408"/>
      <c r="R34" s="408"/>
      <c r="S34" s="408"/>
      <c r="T34" s="408"/>
      <c r="U34" s="409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hidden="1" x14ac:dyDescent="0.2">
      <c r="A35" s="380"/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1"/>
      <c r="O35" s="407" t="s">
        <v>72</v>
      </c>
      <c r="P35" s="408"/>
      <c r="Q35" s="408"/>
      <c r="R35" s="408"/>
      <c r="S35" s="408"/>
      <c r="T35" s="408"/>
      <c r="U35" s="409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hidden="1" customHeight="1" x14ac:dyDescent="0.25">
      <c r="A36" s="382" t="s">
        <v>88</v>
      </c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0"/>
      <c r="N36" s="380"/>
      <c r="O36" s="380"/>
      <c r="P36" s="380"/>
      <c r="Q36" s="380"/>
      <c r="R36" s="380"/>
      <c r="S36" s="380"/>
      <c r="T36" s="380"/>
      <c r="U36" s="380"/>
      <c r="V36" s="380"/>
      <c r="W36" s="380"/>
      <c r="X36" s="380"/>
      <c r="Y36" s="380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8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79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407" t="s">
        <v>72</v>
      </c>
      <c r="P38" s="408"/>
      <c r="Q38" s="408"/>
      <c r="R38" s="408"/>
      <c r="S38" s="408"/>
      <c r="T38" s="408"/>
      <c r="U38" s="409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hidden="1" x14ac:dyDescent="0.2">
      <c r="A39" s="380"/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1"/>
      <c r="O39" s="407" t="s">
        <v>72</v>
      </c>
      <c r="P39" s="408"/>
      <c r="Q39" s="408"/>
      <c r="R39" s="408"/>
      <c r="S39" s="408"/>
      <c r="T39" s="408"/>
      <c r="U39" s="409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hidden="1" customHeight="1" x14ac:dyDescent="0.25">
      <c r="A40" s="382" t="s">
        <v>93</v>
      </c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0"/>
      <c r="N40" s="380"/>
      <c r="O40" s="380"/>
      <c r="P40" s="380"/>
      <c r="Q40" s="380"/>
      <c r="R40" s="380"/>
      <c r="S40" s="380"/>
      <c r="T40" s="380"/>
      <c r="U40" s="380"/>
      <c r="V40" s="380"/>
      <c r="W40" s="380"/>
      <c r="X40" s="380"/>
      <c r="Y40" s="380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8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79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407" t="s">
        <v>72</v>
      </c>
      <c r="P42" s="408"/>
      <c r="Q42" s="408"/>
      <c r="R42" s="408"/>
      <c r="S42" s="408"/>
      <c r="T42" s="408"/>
      <c r="U42" s="409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hidden="1" x14ac:dyDescent="0.2">
      <c r="A43" s="380"/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1"/>
      <c r="O43" s="407" t="s">
        <v>72</v>
      </c>
      <c r="P43" s="408"/>
      <c r="Q43" s="408"/>
      <c r="R43" s="408"/>
      <c r="S43" s="408"/>
      <c r="T43" s="408"/>
      <c r="U43" s="409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hidden="1" customHeight="1" x14ac:dyDescent="0.25">
      <c r="A44" s="382" t="s">
        <v>97</v>
      </c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0"/>
      <c r="N44" s="380"/>
      <c r="O44" s="380"/>
      <c r="P44" s="380"/>
      <c r="Q44" s="380"/>
      <c r="R44" s="380"/>
      <c r="S44" s="380"/>
      <c r="T44" s="380"/>
      <c r="U44" s="380"/>
      <c r="V44" s="380"/>
      <c r="W44" s="380"/>
      <c r="X44" s="380"/>
      <c r="Y44" s="380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8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79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407" t="s">
        <v>72</v>
      </c>
      <c r="P46" s="408"/>
      <c r="Q46" s="408"/>
      <c r="R46" s="408"/>
      <c r="S46" s="408"/>
      <c r="T46" s="408"/>
      <c r="U46" s="409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hidden="1" x14ac:dyDescent="0.2">
      <c r="A47" s="380"/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1"/>
      <c r="O47" s="407" t="s">
        <v>72</v>
      </c>
      <c r="P47" s="408"/>
      <c r="Q47" s="408"/>
      <c r="R47" s="408"/>
      <c r="S47" s="408"/>
      <c r="T47" s="408"/>
      <c r="U47" s="409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hidden="1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hidden="1" customHeight="1" x14ac:dyDescent="0.25">
      <c r="A49" s="438" t="s">
        <v>101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65"/>
      <c r="AA49" s="365"/>
    </row>
    <row r="50" spans="1:67" ht="14.25" hidden="1" customHeight="1" x14ac:dyDescent="0.25">
      <c r="A50" s="382" t="s">
        <v>102</v>
      </c>
      <c r="B50" s="380"/>
      <c r="C50" s="380"/>
      <c r="D50" s="380"/>
      <c r="E50" s="380"/>
      <c r="F50" s="380"/>
      <c r="G50" s="380"/>
      <c r="H50" s="380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380"/>
      <c r="T50" s="380"/>
      <c r="U50" s="380"/>
      <c r="V50" s="380"/>
      <c r="W50" s="380"/>
      <c r="X50" s="380"/>
      <c r="Y50" s="380"/>
      <c r="Z50" s="366"/>
      <c r="AA50" s="366"/>
    </row>
    <row r="51" spans="1:67" ht="27" hidden="1" customHeight="1" x14ac:dyDescent="0.25">
      <c r="A51" s="54" t="s">
        <v>103</v>
      </c>
      <c r="B51" s="54" t="s">
        <v>104</v>
      </c>
      <c r="C51" s="31">
        <v>4301020234</v>
      </c>
      <c r="D51" s="378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8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79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407" t="s">
        <v>72</v>
      </c>
      <c r="P53" s="408"/>
      <c r="Q53" s="408"/>
      <c r="R53" s="408"/>
      <c r="S53" s="408"/>
      <c r="T53" s="408"/>
      <c r="U53" s="409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hidden="1" x14ac:dyDescent="0.2">
      <c r="A54" s="380"/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1"/>
      <c r="O54" s="407" t="s">
        <v>72</v>
      </c>
      <c r="P54" s="408"/>
      <c r="Q54" s="408"/>
      <c r="R54" s="408"/>
      <c r="S54" s="408"/>
      <c r="T54" s="408"/>
      <c r="U54" s="409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hidden="1" customHeight="1" x14ac:dyDescent="0.25">
      <c r="A55" s="438" t="s">
        <v>109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65"/>
      <c r="AA55" s="365"/>
    </row>
    <row r="56" spans="1:67" ht="14.25" hidden="1" customHeight="1" x14ac:dyDescent="0.25">
      <c r="A56" s="382" t="s">
        <v>110</v>
      </c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  <c r="T56" s="380"/>
      <c r="U56" s="380"/>
      <c r="V56" s="380"/>
      <c r="W56" s="380"/>
      <c r="X56" s="380"/>
      <c r="Y56" s="380"/>
      <c r="Z56" s="366"/>
      <c r="AA56" s="366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78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8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8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8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79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407" t="s">
        <v>72</v>
      </c>
      <c r="P61" s="408"/>
      <c r="Q61" s="408"/>
      <c r="R61" s="408"/>
      <c r="S61" s="408"/>
      <c r="T61" s="408"/>
      <c r="U61" s="409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hidden="1" x14ac:dyDescent="0.2">
      <c r="A62" s="380"/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1"/>
      <c r="O62" s="407" t="s">
        <v>72</v>
      </c>
      <c r="P62" s="408"/>
      <c r="Q62" s="408"/>
      <c r="R62" s="408"/>
      <c r="S62" s="408"/>
      <c r="T62" s="408"/>
      <c r="U62" s="409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hidden="1" customHeight="1" x14ac:dyDescent="0.25">
      <c r="A63" s="438" t="s">
        <v>100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65"/>
      <c r="AA63" s="365"/>
    </row>
    <row r="64" spans="1:67" ht="14.25" hidden="1" customHeight="1" x14ac:dyDescent="0.25">
      <c r="A64" s="382" t="s">
        <v>110</v>
      </c>
      <c r="B64" s="380"/>
      <c r="C64" s="380"/>
      <c r="D64" s="380"/>
      <c r="E64" s="380"/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380"/>
      <c r="T64" s="380"/>
      <c r="U64" s="380"/>
      <c r="V64" s="380"/>
      <c r="W64" s="380"/>
      <c r="X64" s="380"/>
      <c r="Y64" s="380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8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4301011540</v>
      </c>
      <c r="D66" s="378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8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8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128</v>
      </c>
      <c r="B69" s="54" t="s">
        <v>129</v>
      </c>
      <c r="C69" s="31">
        <v>4301011468</v>
      </c>
      <c r="D69" s="378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4301011703</v>
      </c>
      <c r="D70" s="378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1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8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8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4301011565</v>
      </c>
      <c r="D73" s="378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4301011382</v>
      </c>
      <c r="D74" s="378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8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8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8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4301011443</v>
      </c>
      <c r="D78" s="378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4301011562</v>
      </c>
      <c r="D79" s="378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150</v>
      </c>
      <c r="C80" s="31">
        <v>4301011564</v>
      </c>
      <c r="D80" s="378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4301011432</v>
      </c>
      <c r="D81" s="378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5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4301011417</v>
      </c>
      <c r="D82" s="378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hidden="1" customHeight="1" x14ac:dyDescent="0.25">
      <c r="A83" s="54" t="s">
        <v>155</v>
      </c>
      <c r="B83" s="54" t="s">
        <v>156</v>
      </c>
      <c r="C83" s="31">
        <v>4301011415</v>
      </c>
      <c r="D83" s="378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4301011462</v>
      </c>
      <c r="D84" s="378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idden="1" x14ac:dyDescent="0.2">
      <c r="A85" s="379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0"/>
      <c r="M85" s="380"/>
      <c r="N85" s="381"/>
      <c r="O85" s="407" t="s">
        <v>72</v>
      </c>
      <c r="P85" s="408"/>
      <c r="Q85" s="408"/>
      <c r="R85" s="408"/>
      <c r="S85" s="408"/>
      <c r="T85" s="408"/>
      <c r="U85" s="409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73"/>
      <c r="AA85" s="373"/>
    </row>
    <row r="86" spans="1:67" hidden="1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407" t="s">
        <v>72</v>
      </c>
      <c r="P86" s="408"/>
      <c r="Q86" s="408"/>
      <c r="R86" s="408"/>
      <c r="S86" s="408"/>
      <c r="T86" s="408"/>
      <c r="U86" s="409"/>
      <c r="V86" s="37" t="s">
        <v>67</v>
      </c>
      <c r="W86" s="372">
        <f>IFERROR(SUM(W65:W84),"0")</f>
        <v>0</v>
      </c>
      <c r="X86" s="372">
        <f>IFERROR(SUM(X65:X84),"0")</f>
        <v>0</v>
      </c>
      <c r="Y86" s="37"/>
      <c r="Z86" s="373"/>
      <c r="AA86" s="373"/>
    </row>
    <row r="87" spans="1:67" ht="14.25" hidden="1" customHeight="1" x14ac:dyDescent="0.25">
      <c r="A87" s="382" t="s">
        <v>102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  <c r="X87" s="380"/>
      <c r="Y87" s="380"/>
      <c r="Z87" s="366"/>
      <c r="AA87" s="366"/>
    </row>
    <row r="88" spans="1:67" ht="16.5" hidden="1" customHeight="1" x14ac:dyDescent="0.25">
      <c r="A88" s="54" t="s">
        <v>159</v>
      </c>
      <c r="B88" s="54" t="s">
        <v>160</v>
      </c>
      <c r="C88" s="31">
        <v>4301020235</v>
      </c>
      <c r="D88" s="378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161</v>
      </c>
      <c r="B89" s="54" t="s">
        <v>162</v>
      </c>
      <c r="C89" s="31">
        <v>4301020228</v>
      </c>
      <c r="D89" s="378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4301020258</v>
      </c>
      <c r="D90" s="378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4301020217</v>
      </c>
      <c r="D91" s="378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379"/>
      <c r="B92" s="380"/>
      <c r="C92" s="380"/>
      <c r="D92" s="380"/>
      <c r="E92" s="380"/>
      <c r="F92" s="380"/>
      <c r="G92" s="380"/>
      <c r="H92" s="380"/>
      <c r="I92" s="380"/>
      <c r="J92" s="380"/>
      <c r="K92" s="380"/>
      <c r="L92" s="380"/>
      <c r="M92" s="380"/>
      <c r="N92" s="381"/>
      <c r="O92" s="407" t="s">
        <v>72</v>
      </c>
      <c r="P92" s="408"/>
      <c r="Q92" s="408"/>
      <c r="R92" s="408"/>
      <c r="S92" s="408"/>
      <c r="T92" s="408"/>
      <c r="U92" s="409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hidden="1" x14ac:dyDescent="0.2">
      <c r="A93" s="380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407" t="s">
        <v>72</v>
      </c>
      <c r="P93" s="408"/>
      <c r="Q93" s="408"/>
      <c r="R93" s="408"/>
      <c r="S93" s="408"/>
      <c r="T93" s="408"/>
      <c r="U93" s="409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hidden="1" customHeight="1" x14ac:dyDescent="0.25">
      <c r="A94" s="382" t="s">
        <v>61</v>
      </c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380"/>
      <c r="T94" s="380"/>
      <c r="U94" s="380"/>
      <c r="V94" s="380"/>
      <c r="W94" s="380"/>
      <c r="X94" s="380"/>
      <c r="Y94" s="380"/>
      <c r="Z94" s="366"/>
      <c r="AA94" s="366"/>
    </row>
    <row r="95" spans="1:67" ht="16.5" hidden="1" customHeight="1" x14ac:dyDescent="0.25">
      <c r="A95" s="54" t="s">
        <v>167</v>
      </c>
      <c r="B95" s="54" t="s">
        <v>168</v>
      </c>
      <c r="C95" s="31">
        <v>4301030895</v>
      </c>
      <c r="D95" s="378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169</v>
      </c>
      <c r="B96" s="54" t="s">
        <v>170</v>
      </c>
      <c r="C96" s="31">
        <v>4301030961</v>
      </c>
      <c r="D96" s="378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171</v>
      </c>
      <c r="B97" s="54" t="s">
        <v>172</v>
      </c>
      <c r="C97" s="31">
        <v>4301030963</v>
      </c>
      <c r="D97" s="378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4301030962</v>
      </c>
      <c r="D98" s="378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4301030964</v>
      </c>
      <c r="D99" s="378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4301031234</v>
      </c>
      <c r="D100" s="378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179</v>
      </c>
      <c r="C101" s="31">
        <v>4301031235</v>
      </c>
      <c r="D101" s="378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379"/>
      <c r="B102" s="380"/>
      <c r="C102" s="380"/>
      <c r="D102" s="380"/>
      <c r="E102" s="380"/>
      <c r="F102" s="380"/>
      <c r="G102" s="380"/>
      <c r="H102" s="380"/>
      <c r="I102" s="380"/>
      <c r="J102" s="380"/>
      <c r="K102" s="380"/>
      <c r="L102" s="380"/>
      <c r="M102" s="380"/>
      <c r="N102" s="381"/>
      <c r="O102" s="407" t="s">
        <v>72</v>
      </c>
      <c r="P102" s="408"/>
      <c r="Q102" s="408"/>
      <c r="R102" s="408"/>
      <c r="S102" s="408"/>
      <c r="T102" s="408"/>
      <c r="U102" s="409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hidden="1" x14ac:dyDescent="0.2">
      <c r="A103" s="380"/>
      <c r="B103" s="380"/>
      <c r="C103" s="380"/>
      <c r="D103" s="380"/>
      <c r="E103" s="380"/>
      <c r="F103" s="380"/>
      <c r="G103" s="380"/>
      <c r="H103" s="380"/>
      <c r="I103" s="380"/>
      <c r="J103" s="380"/>
      <c r="K103" s="380"/>
      <c r="L103" s="380"/>
      <c r="M103" s="380"/>
      <c r="N103" s="381"/>
      <c r="O103" s="407" t="s">
        <v>72</v>
      </c>
      <c r="P103" s="408"/>
      <c r="Q103" s="408"/>
      <c r="R103" s="408"/>
      <c r="S103" s="408"/>
      <c r="T103" s="408"/>
      <c r="U103" s="409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hidden="1" customHeight="1" x14ac:dyDescent="0.25">
      <c r="A104" s="382" t="s">
        <v>74</v>
      </c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0"/>
      <c r="O104" s="380"/>
      <c r="P104" s="380"/>
      <c r="Q104" s="380"/>
      <c r="R104" s="380"/>
      <c r="S104" s="380"/>
      <c r="T104" s="380"/>
      <c r="U104" s="380"/>
      <c r="V104" s="380"/>
      <c r="W104" s="380"/>
      <c r="X104" s="380"/>
      <c r="Y104" s="380"/>
      <c r="Z104" s="366"/>
      <c r="AA104" s="366"/>
    </row>
    <row r="105" spans="1:67" ht="16.5" hidden="1" customHeight="1" x14ac:dyDescent="0.25">
      <c r="A105" s="54" t="s">
        <v>180</v>
      </c>
      <c r="B105" s="54" t="s">
        <v>181</v>
      </c>
      <c r="C105" s="31">
        <v>4301051693</v>
      </c>
      <c r="D105" s="378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660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hidden="1" customHeight="1" x14ac:dyDescent="0.25">
      <c r="A106" s="54" t="s">
        <v>183</v>
      </c>
      <c r="B106" s="54" t="s">
        <v>184</v>
      </c>
      <c r="C106" s="31">
        <v>4301051395</v>
      </c>
      <c r="D106" s="378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84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8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150</v>
      </c>
      <c r="X107" s="371">
        <f t="shared" si="18"/>
        <v>151.20000000000002</v>
      </c>
      <c r="Y107" s="36">
        <f>IFERROR(IF(X107=0,"",ROUNDUP(X107/H107,0)*0.02175),"")</f>
        <v>0.39149999999999996</v>
      </c>
      <c r="Z107" s="56"/>
      <c r="AA107" s="57"/>
      <c r="AE107" s="64"/>
      <c r="BB107" s="116" t="s">
        <v>1</v>
      </c>
      <c r="BL107" s="64">
        <f t="shared" si="19"/>
        <v>160.07142857142858</v>
      </c>
      <c r="BM107" s="64">
        <f t="shared" si="20"/>
        <v>161.35200000000003</v>
      </c>
      <c r="BN107" s="64">
        <f t="shared" si="21"/>
        <v>0.31887755102040816</v>
      </c>
      <c r="BO107" s="64">
        <f t="shared" si="22"/>
        <v>0.3214285714285714</v>
      </c>
    </row>
    <row r="108" spans="1:67" ht="27" hidden="1" customHeight="1" x14ac:dyDescent="0.25">
      <c r="A108" s="54" t="s">
        <v>186</v>
      </c>
      <c r="B108" s="54" t="s">
        <v>188</v>
      </c>
      <c r="C108" s="31">
        <v>4301051437</v>
      </c>
      <c r="D108" s="378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189</v>
      </c>
      <c r="B109" s="54" t="s">
        <v>190</v>
      </c>
      <c r="C109" s="31">
        <v>4301051611</v>
      </c>
      <c r="D109" s="378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4301051648</v>
      </c>
      <c r="D110" s="378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6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193</v>
      </c>
      <c r="B111" s="54" t="s">
        <v>194</v>
      </c>
      <c r="C111" s="31">
        <v>4301051436</v>
      </c>
      <c r="D111" s="378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195</v>
      </c>
      <c r="B112" s="54" t="s">
        <v>196</v>
      </c>
      <c r="C112" s="31">
        <v>4301051439</v>
      </c>
      <c r="D112" s="378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197</v>
      </c>
      <c r="B113" s="54" t="s">
        <v>198</v>
      </c>
      <c r="C113" s="31">
        <v>4301051438</v>
      </c>
      <c r="D113" s="378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199</v>
      </c>
      <c r="B114" s="54" t="s">
        <v>200</v>
      </c>
      <c r="C114" s="31">
        <v>4301051313</v>
      </c>
      <c r="D114" s="378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201</v>
      </c>
      <c r="B115" s="54" t="s">
        <v>202</v>
      </c>
      <c r="C115" s="31">
        <v>4301051480</v>
      </c>
      <c r="D115" s="378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203</v>
      </c>
      <c r="B116" s="54" t="s">
        <v>204</v>
      </c>
      <c r="C116" s="31">
        <v>4301051641</v>
      </c>
      <c r="D116" s="378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79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0"/>
      <c r="M117" s="380"/>
      <c r="N117" s="381"/>
      <c r="O117" s="407" t="s">
        <v>72</v>
      </c>
      <c r="P117" s="408"/>
      <c r="Q117" s="408"/>
      <c r="R117" s="408"/>
      <c r="S117" s="408"/>
      <c r="T117" s="408"/>
      <c r="U117" s="409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17.857142857142858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18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0.39149999999999996</v>
      </c>
      <c r="Z117" s="373"/>
      <c r="AA117" s="373"/>
    </row>
    <row r="118" spans="1:67" x14ac:dyDescent="0.2">
      <c r="A118" s="380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0"/>
      <c r="N118" s="381"/>
      <c r="O118" s="407" t="s">
        <v>72</v>
      </c>
      <c r="P118" s="408"/>
      <c r="Q118" s="408"/>
      <c r="R118" s="408"/>
      <c r="S118" s="408"/>
      <c r="T118" s="408"/>
      <c r="U118" s="409"/>
      <c r="V118" s="37" t="s">
        <v>67</v>
      </c>
      <c r="W118" s="372">
        <f>IFERROR(SUM(W105:W116),"0")</f>
        <v>150</v>
      </c>
      <c r="X118" s="372">
        <f>IFERROR(SUM(X105:X116),"0")</f>
        <v>151.20000000000002</v>
      </c>
      <c r="Y118" s="37"/>
      <c r="Z118" s="373"/>
      <c r="AA118" s="373"/>
    </row>
    <row r="119" spans="1:67" ht="14.25" hidden="1" customHeight="1" x14ac:dyDescent="0.25">
      <c r="A119" s="382" t="s">
        <v>205</v>
      </c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0"/>
      <c r="N119" s="380"/>
      <c r="O119" s="380"/>
      <c r="P119" s="380"/>
      <c r="Q119" s="380"/>
      <c r="R119" s="380"/>
      <c r="S119" s="380"/>
      <c r="T119" s="380"/>
      <c r="U119" s="380"/>
      <c r="V119" s="380"/>
      <c r="W119" s="380"/>
      <c r="X119" s="380"/>
      <c r="Y119" s="380"/>
      <c r="Z119" s="366"/>
      <c r="AA119" s="366"/>
    </row>
    <row r="120" spans="1:67" ht="27" hidden="1" customHeight="1" x14ac:dyDescent="0.25">
      <c r="A120" s="54" t="s">
        <v>206</v>
      </c>
      <c r="B120" s="54" t="s">
        <v>207</v>
      </c>
      <c r="C120" s="31">
        <v>4301060296</v>
      </c>
      <c r="D120" s="378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hidden="1" customHeight="1" x14ac:dyDescent="0.25">
      <c r="A121" s="54" t="s">
        <v>208</v>
      </c>
      <c r="B121" s="54" t="s">
        <v>209</v>
      </c>
      <c r="C121" s="31">
        <v>4301060366</v>
      </c>
      <c r="D121" s="378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3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208</v>
      </c>
      <c r="B122" s="54" t="s">
        <v>210</v>
      </c>
      <c r="C122" s="31">
        <v>4301060371</v>
      </c>
      <c r="D122" s="378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208</v>
      </c>
      <c r="B123" s="54" t="s">
        <v>211</v>
      </c>
      <c r="C123" s="31">
        <v>4301060350</v>
      </c>
      <c r="D123" s="378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6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212</v>
      </c>
      <c r="B124" s="54" t="s">
        <v>213</v>
      </c>
      <c r="C124" s="31">
        <v>4301060356</v>
      </c>
      <c r="D124" s="378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hidden="1" customHeight="1" x14ac:dyDescent="0.25">
      <c r="A125" s="54" t="s">
        <v>214</v>
      </c>
      <c r="B125" s="54" t="s">
        <v>215</v>
      </c>
      <c r="C125" s="31">
        <v>4301060309</v>
      </c>
      <c r="D125" s="378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216</v>
      </c>
      <c r="B126" s="54" t="s">
        <v>217</v>
      </c>
      <c r="C126" s="31">
        <v>4301060351</v>
      </c>
      <c r="D126" s="378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idden="1" x14ac:dyDescent="0.2">
      <c r="A127" s="379"/>
      <c r="B127" s="380"/>
      <c r="C127" s="380"/>
      <c r="D127" s="380"/>
      <c r="E127" s="380"/>
      <c r="F127" s="380"/>
      <c r="G127" s="380"/>
      <c r="H127" s="380"/>
      <c r="I127" s="380"/>
      <c r="J127" s="380"/>
      <c r="K127" s="380"/>
      <c r="L127" s="380"/>
      <c r="M127" s="380"/>
      <c r="N127" s="381"/>
      <c r="O127" s="407" t="s">
        <v>72</v>
      </c>
      <c r="P127" s="408"/>
      <c r="Q127" s="408"/>
      <c r="R127" s="408"/>
      <c r="S127" s="408"/>
      <c r="T127" s="408"/>
      <c r="U127" s="409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hidden="1" x14ac:dyDescent="0.2">
      <c r="A128" s="380"/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1"/>
      <c r="O128" s="407" t="s">
        <v>72</v>
      </c>
      <c r="P128" s="408"/>
      <c r="Q128" s="408"/>
      <c r="R128" s="408"/>
      <c r="S128" s="408"/>
      <c r="T128" s="408"/>
      <c r="U128" s="409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hidden="1" customHeight="1" x14ac:dyDescent="0.25">
      <c r="A129" s="438" t="s">
        <v>218</v>
      </c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0"/>
      <c r="N129" s="380"/>
      <c r="O129" s="380"/>
      <c r="P129" s="380"/>
      <c r="Q129" s="380"/>
      <c r="R129" s="380"/>
      <c r="S129" s="380"/>
      <c r="T129" s="380"/>
      <c r="U129" s="380"/>
      <c r="V129" s="380"/>
      <c r="W129" s="380"/>
      <c r="X129" s="380"/>
      <c r="Y129" s="380"/>
      <c r="Z129" s="365"/>
      <c r="AA129" s="365"/>
    </row>
    <row r="130" spans="1:67" ht="14.25" hidden="1" customHeight="1" x14ac:dyDescent="0.25">
      <c r="A130" s="382" t="s">
        <v>74</v>
      </c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380"/>
      <c r="S130" s="380"/>
      <c r="T130" s="380"/>
      <c r="U130" s="380"/>
      <c r="V130" s="380"/>
      <c r="W130" s="380"/>
      <c r="X130" s="380"/>
      <c r="Y130" s="380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8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150</v>
      </c>
      <c r="X131" s="371">
        <f>IFERROR(IF(W131="",0,CEILING((W131/$H131),1)*$H131),"")</f>
        <v>151.20000000000002</v>
      </c>
      <c r="Y131" s="36">
        <f>IFERROR(IF(X131=0,"",ROUNDUP(X131/H131,0)*0.02175),"")</f>
        <v>0.39149999999999996</v>
      </c>
      <c r="Z131" s="56"/>
      <c r="AA131" s="57"/>
      <c r="AE131" s="64"/>
      <c r="BB131" s="133" t="s">
        <v>1</v>
      </c>
      <c r="BL131" s="64">
        <f>IFERROR(W131*I131/H131,"0")</f>
        <v>159.96428571428572</v>
      </c>
      <c r="BM131" s="64">
        <f>IFERROR(X131*I131/H131,"0")</f>
        <v>161.244</v>
      </c>
      <c r="BN131" s="64">
        <f>IFERROR(1/J131*(W131/H131),"0")</f>
        <v>0.31887755102040816</v>
      </c>
      <c r="BO131" s="64">
        <f>IFERROR(1/J131*(X131/H131),"0")</f>
        <v>0.3214285714285714</v>
      </c>
    </row>
    <row r="132" spans="1:67" ht="27" hidden="1" customHeight="1" x14ac:dyDescent="0.25">
      <c r="A132" s="54" t="s">
        <v>219</v>
      </c>
      <c r="B132" s="54" t="s">
        <v>221</v>
      </c>
      <c r="C132" s="31">
        <v>4301051360</v>
      </c>
      <c r="D132" s="378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222</v>
      </c>
      <c r="B133" s="54" t="s">
        <v>223</v>
      </c>
      <c r="C133" s="31">
        <v>4301051362</v>
      </c>
      <c r="D133" s="378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224</v>
      </c>
      <c r="B134" s="54" t="s">
        <v>225</v>
      </c>
      <c r="C134" s="31">
        <v>4301051358</v>
      </c>
      <c r="D134" s="378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226</v>
      </c>
      <c r="B135" s="54" t="s">
        <v>227</v>
      </c>
      <c r="C135" s="31">
        <v>4301051738</v>
      </c>
      <c r="D135" s="378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4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79"/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0"/>
      <c r="N136" s="381"/>
      <c r="O136" s="407" t="s">
        <v>72</v>
      </c>
      <c r="P136" s="408"/>
      <c r="Q136" s="408"/>
      <c r="R136" s="408"/>
      <c r="S136" s="408"/>
      <c r="T136" s="408"/>
      <c r="U136" s="409"/>
      <c r="V136" s="37" t="s">
        <v>73</v>
      </c>
      <c r="W136" s="372">
        <f>IFERROR(W131/H131,"0")+IFERROR(W132/H132,"0")+IFERROR(W133/H133,"0")+IFERROR(W134/H134,"0")+IFERROR(W135/H135,"0")</f>
        <v>17.857142857142858</v>
      </c>
      <c r="X136" s="372">
        <f>IFERROR(X131/H131,"0")+IFERROR(X132/H132,"0")+IFERROR(X133/H133,"0")+IFERROR(X134/H134,"0")+IFERROR(X135/H135,"0")</f>
        <v>18</v>
      </c>
      <c r="Y136" s="372">
        <f>IFERROR(IF(Y131="",0,Y131),"0")+IFERROR(IF(Y132="",0,Y132),"0")+IFERROR(IF(Y133="",0,Y133),"0")+IFERROR(IF(Y134="",0,Y134),"0")+IFERROR(IF(Y135="",0,Y135),"0")</f>
        <v>0.39149999999999996</v>
      </c>
      <c r="Z136" s="373"/>
      <c r="AA136" s="373"/>
    </row>
    <row r="137" spans="1:67" x14ac:dyDescent="0.2">
      <c r="A137" s="380"/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0"/>
      <c r="N137" s="381"/>
      <c r="O137" s="407" t="s">
        <v>72</v>
      </c>
      <c r="P137" s="408"/>
      <c r="Q137" s="408"/>
      <c r="R137" s="408"/>
      <c r="S137" s="408"/>
      <c r="T137" s="408"/>
      <c r="U137" s="409"/>
      <c r="V137" s="37" t="s">
        <v>67</v>
      </c>
      <c r="W137" s="372">
        <f>IFERROR(SUM(W131:W135),"0")</f>
        <v>150</v>
      </c>
      <c r="X137" s="372">
        <f>IFERROR(SUM(X131:X135),"0")</f>
        <v>151.20000000000002</v>
      </c>
      <c r="Y137" s="37"/>
      <c r="Z137" s="373"/>
      <c r="AA137" s="373"/>
    </row>
    <row r="138" spans="1:67" ht="27.75" hidden="1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hidden="1" customHeight="1" x14ac:dyDescent="0.25">
      <c r="A139" s="438" t="s">
        <v>229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380"/>
      <c r="Z139" s="365"/>
      <c r="AA139" s="365"/>
    </row>
    <row r="140" spans="1:67" ht="14.25" hidden="1" customHeight="1" x14ac:dyDescent="0.25">
      <c r="A140" s="382" t="s">
        <v>110</v>
      </c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380"/>
      <c r="S140" s="380"/>
      <c r="T140" s="380"/>
      <c r="U140" s="380"/>
      <c r="V140" s="380"/>
      <c r="W140" s="380"/>
      <c r="X140" s="380"/>
      <c r="Y140" s="380"/>
      <c r="Z140" s="366"/>
      <c r="AA140" s="366"/>
    </row>
    <row r="141" spans="1:67" ht="27" hidden="1" customHeight="1" x14ac:dyDescent="0.25">
      <c r="A141" s="54" t="s">
        <v>230</v>
      </c>
      <c r="B141" s="54" t="s">
        <v>231</v>
      </c>
      <c r="C141" s="31">
        <v>4301011223</v>
      </c>
      <c r="D141" s="378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232</v>
      </c>
      <c r="B142" s="54" t="s">
        <v>233</v>
      </c>
      <c r="C142" s="31">
        <v>4301011338</v>
      </c>
      <c r="D142" s="378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234</v>
      </c>
      <c r="B143" s="54" t="s">
        <v>235</v>
      </c>
      <c r="C143" s="31">
        <v>4301011333</v>
      </c>
      <c r="D143" s="378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79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1"/>
      <c r="O144" s="407" t="s">
        <v>72</v>
      </c>
      <c r="P144" s="408"/>
      <c r="Q144" s="408"/>
      <c r="R144" s="408"/>
      <c r="S144" s="408"/>
      <c r="T144" s="408"/>
      <c r="U144" s="409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hidden="1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0"/>
      <c r="N145" s="381"/>
      <c r="O145" s="407" t="s">
        <v>72</v>
      </c>
      <c r="P145" s="408"/>
      <c r="Q145" s="408"/>
      <c r="R145" s="408"/>
      <c r="S145" s="408"/>
      <c r="T145" s="408"/>
      <c r="U145" s="409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hidden="1" customHeight="1" x14ac:dyDescent="0.25">
      <c r="A146" s="438" t="s">
        <v>236</v>
      </c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80"/>
      <c r="R146" s="380"/>
      <c r="S146" s="380"/>
      <c r="T146" s="380"/>
      <c r="U146" s="380"/>
      <c r="V146" s="380"/>
      <c r="W146" s="380"/>
      <c r="X146" s="380"/>
      <c r="Y146" s="380"/>
      <c r="Z146" s="365"/>
      <c r="AA146" s="365"/>
    </row>
    <row r="147" spans="1:67" ht="14.25" hidden="1" customHeight="1" x14ac:dyDescent="0.25">
      <c r="A147" s="382" t="s">
        <v>61</v>
      </c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0"/>
      <c r="V147" s="380"/>
      <c r="W147" s="380"/>
      <c r="X147" s="380"/>
      <c r="Y147" s="380"/>
      <c r="Z147" s="366"/>
      <c r="AA147" s="366"/>
    </row>
    <row r="148" spans="1:67" ht="27" hidden="1" customHeight="1" x14ac:dyDescent="0.25">
      <c r="A148" s="54" t="s">
        <v>237</v>
      </c>
      <c r="B148" s="54" t="s">
        <v>238</v>
      </c>
      <c r="C148" s="31">
        <v>4301031191</v>
      </c>
      <c r="D148" s="378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hidden="1" customHeight="1" x14ac:dyDescent="0.25">
      <c r="A149" s="54" t="s">
        <v>239</v>
      </c>
      <c r="B149" s="54" t="s">
        <v>240</v>
      </c>
      <c r="C149" s="31">
        <v>4301031204</v>
      </c>
      <c r="D149" s="378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hidden="1" customHeight="1" x14ac:dyDescent="0.25">
      <c r="A150" s="54" t="s">
        <v>241</v>
      </c>
      <c r="B150" s="54" t="s">
        <v>242</v>
      </c>
      <c r="C150" s="31">
        <v>4301031201</v>
      </c>
      <c r="D150" s="378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hidden="1" customHeight="1" x14ac:dyDescent="0.25">
      <c r="A151" s="54" t="s">
        <v>243</v>
      </c>
      <c r="B151" s="54" t="s">
        <v>244</v>
      </c>
      <c r="C151" s="31">
        <v>4301031199</v>
      </c>
      <c r="D151" s="378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hidden="1" customHeight="1" x14ac:dyDescent="0.25">
      <c r="A152" s="54" t="s">
        <v>245</v>
      </c>
      <c r="B152" s="54" t="s">
        <v>246</v>
      </c>
      <c r="C152" s="31">
        <v>4301031190</v>
      </c>
      <c r="D152" s="378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247</v>
      </c>
      <c r="B153" s="54" t="s">
        <v>248</v>
      </c>
      <c r="C153" s="31">
        <v>4301031205</v>
      </c>
      <c r="D153" s="378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hidden="1" customHeight="1" x14ac:dyDescent="0.25">
      <c r="A154" s="54" t="s">
        <v>249</v>
      </c>
      <c r="B154" s="54" t="s">
        <v>250</v>
      </c>
      <c r="C154" s="31">
        <v>4301031202</v>
      </c>
      <c r="D154" s="378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251</v>
      </c>
      <c r="B155" s="54" t="s">
        <v>252</v>
      </c>
      <c r="C155" s="31">
        <v>4301031158</v>
      </c>
      <c r="D155" s="378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hidden="1" customHeight="1" x14ac:dyDescent="0.25">
      <c r="A156" s="54" t="s">
        <v>253</v>
      </c>
      <c r="B156" s="54" t="s">
        <v>254</v>
      </c>
      <c r="C156" s="31">
        <v>4301031245</v>
      </c>
      <c r="D156" s="378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idden="1" x14ac:dyDescent="0.2">
      <c r="A157" s="379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0"/>
      <c r="N157" s="381"/>
      <c r="O157" s="407" t="s">
        <v>72</v>
      </c>
      <c r="P157" s="408"/>
      <c r="Q157" s="408"/>
      <c r="R157" s="408"/>
      <c r="S157" s="408"/>
      <c r="T157" s="408"/>
      <c r="U157" s="409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hidden="1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1"/>
      <c r="O158" s="407" t="s">
        <v>72</v>
      </c>
      <c r="P158" s="408"/>
      <c r="Q158" s="408"/>
      <c r="R158" s="408"/>
      <c r="S158" s="408"/>
      <c r="T158" s="408"/>
      <c r="U158" s="409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hidden="1" customHeight="1" x14ac:dyDescent="0.25">
      <c r="A159" s="438" t="s">
        <v>255</v>
      </c>
      <c r="B159" s="380"/>
      <c r="C159" s="380"/>
      <c r="D159" s="380"/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R159" s="380"/>
      <c r="S159" s="380"/>
      <c r="T159" s="380"/>
      <c r="U159" s="380"/>
      <c r="V159" s="380"/>
      <c r="W159" s="380"/>
      <c r="X159" s="380"/>
      <c r="Y159" s="380"/>
      <c r="Z159" s="365"/>
      <c r="AA159" s="365"/>
    </row>
    <row r="160" spans="1:67" ht="14.25" hidden="1" customHeight="1" x14ac:dyDescent="0.25">
      <c r="A160" s="382" t="s">
        <v>110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380"/>
      <c r="Z160" s="366"/>
      <c r="AA160" s="366"/>
    </row>
    <row r="161" spans="1:67" ht="16.5" hidden="1" customHeight="1" x14ac:dyDescent="0.25">
      <c r="A161" s="54" t="s">
        <v>256</v>
      </c>
      <c r="B161" s="54" t="s">
        <v>257</v>
      </c>
      <c r="C161" s="31">
        <v>4301011450</v>
      </c>
      <c r="D161" s="378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258</v>
      </c>
      <c r="B162" s="54" t="s">
        <v>259</v>
      </c>
      <c r="C162" s="31">
        <v>4301011454</v>
      </c>
      <c r="D162" s="378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79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1"/>
      <c r="O163" s="407" t="s">
        <v>72</v>
      </c>
      <c r="P163" s="408"/>
      <c r="Q163" s="408"/>
      <c r="R163" s="408"/>
      <c r="S163" s="408"/>
      <c r="T163" s="408"/>
      <c r="U163" s="409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hidden="1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1"/>
      <c r="O164" s="407" t="s">
        <v>72</v>
      </c>
      <c r="P164" s="408"/>
      <c r="Q164" s="408"/>
      <c r="R164" s="408"/>
      <c r="S164" s="408"/>
      <c r="T164" s="408"/>
      <c r="U164" s="409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hidden="1" customHeight="1" x14ac:dyDescent="0.25">
      <c r="A165" s="382" t="s">
        <v>102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380"/>
      <c r="Z165" s="366"/>
      <c r="AA165" s="366"/>
    </row>
    <row r="166" spans="1:67" ht="16.5" hidden="1" customHeight="1" x14ac:dyDescent="0.25">
      <c r="A166" s="54" t="s">
        <v>260</v>
      </c>
      <c r="B166" s="54" t="s">
        <v>261</v>
      </c>
      <c r="C166" s="31">
        <v>4301020262</v>
      </c>
      <c r="D166" s="378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262</v>
      </c>
      <c r="B167" s="54" t="s">
        <v>263</v>
      </c>
      <c r="C167" s="31">
        <v>4301020220</v>
      </c>
      <c r="D167" s="378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79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407" t="s">
        <v>72</v>
      </c>
      <c r="P168" s="408"/>
      <c r="Q168" s="408"/>
      <c r="R168" s="408"/>
      <c r="S168" s="408"/>
      <c r="T168" s="408"/>
      <c r="U168" s="409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hidden="1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1"/>
      <c r="O169" s="407" t="s">
        <v>72</v>
      </c>
      <c r="P169" s="408"/>
      <c r="Q169" s="408"/>
      <c r="R169" s="408"/>
      <c r="S169" s="408"/>
      <c r="T169" s="408"/>
      <c r="U169" s="409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hidden="1" customHeight="1" x14ac:dyDescent="0.25">
      <c r="A170" s="382" t="s">
        <v>61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80"/>
      <c r="Z170" s="366"/>
      <c r="AA170" s="366"/>
    </row>
    <row r="171" spans="1:67" ht="27" hidden="1" customHeight="1" x14ac:dyDescent="0.25">
      <c r="A171" s="54" t="s">
        <v>264</v>
      </c>
      <c r="B171" s="54" t="s">
        <v>265</v>
      </c>
      <c r="C171" s="31">
        <v>4301031224</v>
      </c>
      <c r="D171" s="378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hidden="1" customHeight="1" x14ac:dyDescent="0.25">
      <c r="A172" s="54" t="s">
        <v>266</v>
      </c>
      <c r="B172" s="54" t="s">
        <v>267</v>
      </c>
      <c r="C172" s="31">
        <v>4301031230</v>
      </c>
      <c r="D172" s="378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hidden="1" customHeight="1" x14ac:dyDescent="0.25">
      <c r="A173" s="54" t="s">
        <v>268</v>
      </c>
      <c r="B173" s="54" t="s">
        <v>269</v>
      </c>
      <c r="C173" s="31">
        <v>4301031220</v>
      </c>
      <c r="D173" s="378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hidden="1" customHeight="1" x14ac:dyDescent="0.25">
      <c r="A174" s="54" t="s">
        <v>270</v>
      </c>
      <c r="B174" s="54" t="s">
        <v>271</v>
      </c>
      <c r="C174" s="31">
        <v>4301031221</v>
      </c>
      <c r="D174" s="378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379"/>
      <c r="B175" s="380"/>
      <c r="C175" s="380"/>
      <c r="D175" s="380"/>
      <c r="E175" s="380"/>
      <c r="F175" s="380"/>
      <c r="G175" s="380"/>
      <c r="H175" s="380"/>
      <c r="I175" s="380"/>
      <c r="J175" s="380"/>
      <c r="K175" s="380"/>
      <c r="L175" s="380"/>
      <c r="M175" s="380"/>
      <c r="N175" s="381"/>
      <c r="O175" s="407" t="s">
        <v>72</v>
      </c>
      <c r="P175" s="408"/>
      <c r="Q175" s="408"/>
      <c r="R175" s="408"/>
      <c r="S175" s="408"/>
      <c r="T175" s="408"/>
      <c r="U175" s="409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hidden="1" x14ac:dyDescent="0.2">
      <c r="A176" s="380"/>
      <c r="B176" s="380"/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0"/>
      <c r="N176" s="381"/>
      <c r="O176" s="407" t="s">
        <v>72</v>
      </c>
      <c r="P176" s="408"/>
      <c r="Q176" s="408"/>
      <c r="R176" s="408"/>
      <c r="S176" s="408"/>
      <c r="T176" s="408"/>
      <c r="U176" s="409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hidden="1" customHeight="1" x14ac:dyDescent="0.25">
      <c r="A177" s="382" t="s">
        <v>74</v>
      </c>
      <c r="B177" s="380"/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380"/>
      <c r="S177" s="380"/>
      <c r="T177" s="380"/>
      <c r="U177" s="380"/>
      <c r="V177" s="380"/>
      <c r="W177" s="380"/>
      <c r="X177" s="380"/>
      <c r="Y177" s="380"/>
      <c r="Z177" s="366"/>
      <c r="AA177" s="366"/>
    </row>
    <row r="178" spans="1:67" ht="27" hidden="1" customHeight="1" x14ac:dyDescent="0.25">
      <c r="A178" s="54" t="s">
        <v>272</v>
      </c>
      <c r="B178" s="54" t="s">
        <v>273</v>
      </c>
      <c r="C178" s="31">
        <v>4301051409</v>
      </c>
      <c r="D178" s="378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6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hidden="1" customHeight="1" x14ac:dyDescent="0.25">
      <c r="A179" s="54" t="s">
        <v>274</v>
      </c>
      <c r="B179" s="54" t="s">
        <v>275</v>
      </c>
      <c r="C179" s="31">
        <v>4301051408</v>
      </c>
      <c r="D179" s="378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276</v>
      </c>
      <c r="B180" s="54" t="s">
        <v>277</v>
      </c>
      <c r="C180" s="31">
        <v>4301051505</v>
      </c>
      <c r="D180" s="378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7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hidden="1" customHeight="1" x14ac:dyDescent="0.25">
      <c r="A181" s="54" t="s">
        <v>278</v>
      </c>
      <c r="B181" s="54" t="s">
        <v>279</v>
      </c>
      <c r="C181" s="31">
        <v>4301051380</v>
      </c>
      <c r="D181" s="378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3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hidden="1" customHeight="1" x14ac:dyDescent="0.25">
      <c r="A182" s="54" t="s">
        <v>280</v>
      </c>
      <c r="B182" s="54" t="s">
        <v>281</v>
      </c>
      <c r="C182" s="31">
        <v>4301051411</v>
      </c>
      <c r="D182" s="378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hidden="1" customHeight="1" x14ac:dyDescent="0.25">
      <c r="A183" s="54" t="s">
        <v>282</v>
      </c>
      <c r="B183" s="54" t="s">
        <v>283</v>
      </c>
      <c r="C183" s="31">
        <v>4301051538</v>
      </c>
      <c r="D183" s="378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33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hidden="1" customHeight="1" x14ac:dyDescent="0.25">
      <c r="A184" s="54" t="s">
        <v>284</v>
      </c>
      <c r="B184" s="54" t="s">
        <v>285</v>
      </c>
      <c r="C184" s="31">
        <v>4301051487</v>
      </c>
      <c r="D184" s="378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33"/>
        <v>0</v>
      </c>
      <c r="Y184" s="36" t="str">
        <f>IFERROR(IF(X184=0,"",ROUNDUP(X184/H184,0)*0.00753),"")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286</v>
      </c>
      <c r="B185" s="54" t="s">
        <v>287</v>
      </c>
      <c r="C185" s="31">
        <v>4301051506</v>
      </c>
      <c r="D185" s="378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6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hidden="1" customHeight="1" x14ac:dyDescent="0.25">
      <c r="A186" s="54" t="s">
        <v>288</v>
      </c>
      <c r="B186" s="54" t="s">
        <v>289</v>
      </c>
      <c r="C186" s="31">
        <v>4301051384</v>
      </c>
      <c r="D186" s="378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3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33"/>
        <v>0</v>
      </c>
      <c r="Y186" s="36" t="str">
        <f>IFERROR(IF(X186=0,"",ROUNDUP(X186/H186,0)*0.00753),"")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290</v>
      </c>
      <c r="B187" s="54" t="s">
        <v>291</v>
      </c>
      <c r="C187" s="31">
        <v>4301051378</v>
      </c>
      <c r="D187" s="378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292</v>
      </c>
      <c r="B188" s="54" t="s">
        <v>293</v>
      </c>
      <c r="C188" s="31">
        <v>4301051407</v>
      </c>
      <c r="D188" s="378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33"/>
        <v>0</v>
      </c>
      <c r="Y188" s="36" t="str">
        <f t="shared" ref="Y188:Y194" si="38"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294</v>
      </c>
      <c r="B189" s="54" t="s">
        <v>295</v>
      </c>
      <c r="C189" s="31">
        <v>4301051479</v>
      </c>
      <c r="D189" s="378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296</v>
      </c>
      <c r="B190" s="54" t="s">
        <v>297</v>
      </c>
      <c r="C190" s="31">
        <v>4301051468</v>
      </c>
      <c r="D190" s="378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72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298</v>
      </c>
      <c r="B191" s="54" t="s">
        <v>299</v>
      </c>
      <c r="C191" s="31">
        <v>4301051469</v>
      </c>
      <c r="D191" s="378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33"/>
        <v>0</v>
      </c>
      <c r="Y191" s="36" t="str">
        <f t="shared" si="38"/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16.5" hidden="1" customHeight="1" x14ac:dyDescent="0.25">
      <c r="A192" s="54" t="s">
        <v>300</v>
      </c>
      <c r="B192" s="54" t="s">
        <v>301</v>
      </c>
      <c r="C192" s="31">
        <v>4301051523</v>
      </c>
      <c r="D192" s="378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hidden="1" customHeight="1" x14ac:dyDescent="0.25">
      <c r="A193" s="54" t="s">
        <v>302</v>
      </c>
      <c r="B193" s="54" t="s">
        <v>303</v>
      </c>
      <c r="C193" s="31">
        <v>4301051326</v>
      </c>
      <c r="D193" s="378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304</v>
      </c>
      <c r="B194" s="54" t="s">
        <v>305</v>
      </c>
      <c r="C194" s="31">
        <v>4301051410</v>
      </c>
      <c r="D194" s="378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4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idden="1" x14ac:dyDescent="0.2">
      <c r="A195" s="379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0"/>
      <c r="N195" s="381"/>
      <c r="O195" s="407" t="s">
        <v>72</v>
      </c>
      <c r="P195" s="408"/>
      <c r="Q195" s="408"/>
      <c r="R195" s="408"/>
      <c r="S195" s="408"/>
      <c r="T195" s="408"/>
      <c r="U195" s="409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373"/>
      <c r="AA195" s="373"/>
    </row>
    <row r="196" spans="1:67" hidden="1" x14ac:dyDescent="0.2">
      <c r="A196" s="380"/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0"/>
      <c r="N196" s="381"/>
      <c r="O196" s="407" t="s">
        <v>72</v>
      </c>
      <c r="P196" s="408"/>
      <c r="Q196" s="408"/>
      <c r="R196" s="408"/>
      <c r="S196" s="408"/>
      <c r="T196" s="408"/>
      <c r="U196" s="409"/>
      <c r="V196" s="37" t="s">
        <v>67</v>
      </c>
      <c r="W196" s="372">
        <f>IFERROR(SUM(W178:W194),"0")</f>
        <v>0</v>
      </c>
      <c r="X196" s="372">
        <f>IFERROR(SUM(X178:X194),"0")</f>
        <v>0</v>
      </c>
      <c r="Y196" s="37"/>
      <c r="Z196" s="373"/>
      <c r="AA196" s="373"/>
    </row>
    <row r="197" spans="1:67" ht="14.25" hidden="1" customHeight="1" x14ac:dyDescent="0.25">
      <c r="A197" s="382" t="s">
        <v>205</v>
      </c>
      <c r="B197" s="380"/>
      <c r="C197" s="380"/>
      <c r="D197" s="380"/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R197" s="380"/>
      <c r="S197" s="380"/>
      <c r="T197" s="380"/>
      <c r="U197" s="380"/>
      <c r="V197" s="380"/>
      <c r="W197" s="380"/>
      <c r="X197" s="380"/>
      <c r="Y197" s="380"/>
      <c r="Z197" s="366"/>
      <c r="AA197" s="366"/>
    </row>
    <row r="198" spans="1:67" ht="16.5" hidden="1" customHeight="1" x14ac:dyDescent="0.25">
      <c r="A198" s="54" t="s">
        <v>306</v>
      </c>
      <c r="B198" s="54" t="s">
        <v>307</v>
      </c>
      <c r="C198" s="31">
        <v>4301060360</v>
      </c>
      <c r="D198" s="378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hidden="1" customHeight="1" x14ac:dyDescent="0.25">
      <c r="A199" s="54" t="s">
        <v>308</v>
      </c>
      <c r="B199" s="54" t="s">
        <v>309</v>
      </c>
      <c r="C199" s="31">
        <v>4301060359</v>
      </c>
      <c r="D199" s="378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hidden="1" customHeight="1" x14ac:dyDescent="0.25">
      <c r="A200" s="54" t="s">
        <v>310</v>
      </c>
      <c r="B200" s="54" t="s">
        <v>311</v>
      </c>
      <c r="C200" s="31">
        <v>4301060339</v>
      </c>
      <c r="D200" s="378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hidden="1" customHeight="1" x14ac:dyDescent="0.25">
      <c r="A201" s="54" t="s">
        <v>312</v>
      </c>
      <c r="B201" s="54" t="s">
        <v>313</v>
      </c>
      <c r="C201" s="31">
        <v>4301060338</v>
      </c>
      <c r="D201" s="378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idden="1" x14ac:dyDescent="0.2">
      <c r="A202" s="379"/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0"/>
      <c r="N202" s="381"/>
      <c r="O202" s="407" t="s">
        <v>72</v>
      </c>
      <c r="P202" s="408"/>
      <c r="Q202" s="408"/>
      <c r="R202" s="408"/>
      <c r="S202" s="408"/>
      <c r="T202" s="408"/>
      <c r="U202" s="409"/>
      <c r="V202" s="37" t="s">
        <v>73</v>
      </c>
      <c r="W202" s="372">
        <f>IFERROR(W198/H198,"0")+IFERROR(W199/H199,"0")+IFERROR(W200/H200,"0")+IFERROR(W201/H201,"0")</f>
        <v>0</v>
      </c>
      <c r="X202" s="372">
        <f>IFERROR(X198/H198,"0")+IFERROR(X199/H199,"0")+IFERROR(X200/H200,"0")+IFERROR(X201/H201,"0")</f>
        <v>0</v>
      </c>
      <c r="Y202" s="372">
        <f>IFERROR(IF(Y198="",0,Y198),"0")+IFERROR(IF(Y199="",0,Y199),"0")+IFERROR(IF(Y200="",0,Y200),"0")+IFERROR(IF(Y201="",0,Y201),"0")</f>
        <v>0</v>
      </c>
      <c r="Z202" s="373"/>
      <c r="AA202" s="373"/>
    </row>
    <row r="203" spans="1:67" hidden="1" x14ac:dyDescent="0.2">
      <c r="A203" s="380"/>
      <c r="B203" s="380"/>
      <c r="C203" s="380"/>
      <c r="D203" s="380"/>
      <c r="E203" s="380"/>
      <c r="F203" s="380"/>
      <c r="G203" s="380"/>
      <c r="H203" s="380"/>
      <c r="I203" s="380"/>
      <c r="J203" s="380"/>
      <c r="K203" s="380"/>
      <c r="L203" s="380"/>
      <c r="M203" s="380"/>
      <c r="N203" s="381"/>
      <c r="O203" s="407" t="s">
        <v>72</v>
      </c>
      <c r="P203" s="408"/>
      <c r="Q203" s="408"/>
      <c r="R203" s="408"/>
      <c r="S203" s="408"/>
      <c r="T203" s="408"/>
      <c r="U203" s="409"/>
      <c r="V203" s="37" t="s">
        <v>67</v>
      </c>
      <c r="W203" s="372">
        <f>IFERROR(SUM(W198:W201),"0")</f>
        <v>0</v>
      </c>
      <c r="X203" s="372">
        <f>IFERROR(SUM(X198:X201),"0")</f>
        <v>0</v>
      </c>
      <c r="Y203" s="37"/>
      <c r="Z203" s="373"/>
      <c r="AA203" s="373"/>
    </row>
    <row r="204" spans="1:67" ht="16.5" hidden="1" customHeight="1" x14ac:dyDescent="0.25">
      <c r="A204" s="438" t="s">
        <v>314</v>
      </c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R204" s="380"/>
      <c r="S204" s="380"/>
      <c r="T204" s="380"/>
      <c r="U204" s="380"/>
      <c r="V204" s="380"/>
      <c r="W204" s="380"/>
      <c r="X204" s="380"/>
      <c r="Y204" s="380"/>
      <c r="Z204" s="365"/>
      <c r="AA204" s="365"/>
    </row>
    <row r="205" spans="1:67" ht="14.25" hidden="1" customHeight="1" x14ac:dyDescent="0.25">
      <c r="A205" s="382" t="s">
        <v>110</v>
      </c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380"/>
      <c r="Z205" s="366"/>
      <c r="AA205" s="366"/>
    </row>
    <row r="206" spans="1:67" ht="27" hidden="1" customHeight="1" x14ac:dyDescent="0.25">
      <c r="A206" s="54" t="s">
        <v>315</v>
      </c>
      <c r="B206" s="54" t="s">
        <v>316</v>
      </c>
      <c r="C206" s="31">
        <v>4301011717</v>
      </c>
      <c r="D206" s="378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5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hidden="1" customHeight="1" x14ac:dyDescent="0.25">
      <c r="A207" s="54" t="s">
        <v>317</v>
      </c>
      <c r="B207" s="54" t="s">
        <v>318</v>
      </c>
      <c r="C207" s="31">
        <v>4301011719</v>
      </c>
      <c r="D207" s="378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hidden="1" customHeight="1" x14ac:dyDescent="0.25">
      <c r="A208" s="54" t="s">
        <v>319</v>
      </c>
      <c r="B208" s="54" t="s">
        <v>320</v>
      </c>
      <c r="C208" s="31">
        <v>4301011733</v>
      </c>
      <c r="D208" s="378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hidden="1" customHeight="1" x14ac:dyDescent="0.25">
      <c r="A209" s="54" t="s">
        <v>321</v>
      </c>
      <c r="B209" s="54" t="s">
        <v>322</v>
      </c>
      <c r="C209" s="31">
        <v>4301011718</v>
      </c>
      <c r="D209" s="378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hidden="1" customHeight="1" x14ac:dyDescent="0.25">
      <c r="A210" s="54" t="s">
        <v>323</v>
      </c>
      <c r="B210" s="54" t="s">
        <v>324</v>
      </c>
      <c r="C210" s="31">
        <v>4301011720</v>
      </c>
      <c r="D210" s="378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325</v>
      </c>
      <c r="B211" s="54" t="s">
        <v>326</v>
      </c>
      <c r="C211" s="31">
        <v>4301011716</v>
      </c>
      <c r="D211" s="378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idden="1" x14ac:dyDescent="0.2">
      <c r="A212" s="379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0"/>
      <c r="N212" s="381"/>
      <c r="O212" s="407" t="s">
        <v>72</v>
      </c>
      <c r="P212" s="408"/>
      <c r="Q212" s="408"/>
      <c r="R212" s="408"/>
      <c r="S212" s="408"/>
      <c r="T212" s="408"/>
      <c r="U212" s="409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hidden="1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0"/>
      <c r="N213" s="381"/>
      <c r="O213" s="407" t="s">
        <v>72</v>
      </c>
      <c r="P213" s="408"/>
      <c r="Q213" s="408"/>
      <c r="R213" s="408"/>
      <c r="S213" s="408"/>
      <c r="T213" s="408"/>
      <c r="U213" s="409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hidden="1" customHeight="1" x14ac:dyDescent="0.25">
      <c r="A214" s="382" t="s">
        <v>61</v>
      </c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R214" s="380"/>
      <c r="S214" s="380"/>
      <c r="T214" s="380"/>
      <c r="U214" s="380"/>
      <c r="V214" s="380"/>
      <c r="W214" s="380"/>
      <c r="X214" s="380"/>
      <c r="Y214" s="380"/>
      <c r="Z214" s="366"/>
      <c r="AA214" s="366"/>
    </row>
    <row r="215" spans="1:67" ht="27" hidden="1" customHeight="1" x14ac:dyDescent="0.25">
      <c r="A215" s="54" t="s">
        <v>327</v>
      </c>
      <c r="B215" s="54" t="s">
        <v>328</v>
      </c>
      <c r="C215" s="31">
        <v>4301031151</v>
      </c>
      <c r="D215" s="378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hidden="1" customHeight="1" x14ac:dyDescent="0.25">
      <c r="A216" s="54" t="s">
        <v>329</v>
      </c>
      <c r="B216" s="54" t="s">
        <v>330</v>
      </c>
      <c r="C216" s="31">
        <v>4301031259</v>
      </c>
      <c r="D216" s="378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hidden="1" x14ac:dyDescent="0.2">
      <c r="A217" s="379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407" t="s">
        <v>72</v>
      </c>
      <c r="P217" s="408"/>
      <c r="Q217" s="408"/>
      <c r="R217" s="408"/>
      <c r="S217" s="408"/>
      <c r="T217" s="408"/>
      <c r="U217" s="409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hidden="1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1"/>
      <c r="O218" s="407" t="s">
        <v>72</v>
      </c>
      <c r="P218" s="408"/>
      <c r="Q218" s="408"/>
      <c r="R218" s="408"/>
      <c r="S218" s="408"/>
      <c r="T218" s="408"/>
      <c r="U218" s="409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hidden="1" customHeight="1" x14ac:dyDescent="0.25">
      <c r="A219" s="438" t="s">
        <v>331</v>
      </c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R219" s="380"/>
      <c r="S219" s="380"/>
      <c r="T219" s="380"/>
      <c r="U219" s="380"/>
      <c r="V219" s="380"/>
      <c r="W219" s="380"/>
      <c r="X219" s="380"/>
      <c r="Y219" s="380"/>
      <c r="Z219" s="365"/>
      <c r="AA219" s="365"/>
    </row>
    <row r="220" spans="1:67" ht="14.25" hidden="1" customHeight="1" x14ac:dyDescent="0.25">
      <c r="A220" s="382" t="s">
        <v>110</v>
      </c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380"/>
      <c r="S220" s="380"/>
      <c r="T220" s="380"/>
      <c r="U220" s="380"/>
      <c r="V220" s="380"/>
      <c r="W220" s="380"/>
      <c r="X220" s="380"/>
      <c r="Y220" s="380"/>
      <c r="Z220" s="366"/>
      <c r="AA220" s="366"/>
    </row>
    <row r="221" spans="1:67" ht="27" hidden="1" customHeight="1" x14ac:dyDescent="0.25">
      <c r="A221" s="54" t="s">
        <v>332</v>
      </c>
      <c r="B221" s="54" t="s">
        <v>333</v>
      </c>
      <c r="C221" s="31">
        <v>4301011826</v>
      </c>
      <c r="D221" s="378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5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hidden="1" customHeight="1" x14ac:dyDescent="0.25">
      <c r="A222" s="54" t="s">
        <v>334</v>
      </c>
      <c r="B222" s="54" t="s">
        <v>335</v>
      </c>
      <c r="C222" s="31">
        <v>4301011724</v>
      </c>
      <c r="D222" s="378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5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336</v>
      </c>
      <c r="B223" s="54" t="s">
        <v>337</v>
      </c>
      <c r="C223" s="31">
        <v>4301011721</v>
      </c>
      <c r="D223" s="378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338</v>
      </c>
      <c r="B224" s="54" t="s">
        <v>339</v>
      </c>
      <c r="C224" s="31">
        <v>4301011824</v>
      </c>
      <c r="D224" s="378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4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hidden="1" customHeight="1" x14ac:dyDescent="0.25">
      <c r="A225" s="54" t="s">
        <v>340</v>
      </c>
      <c r="B225" s="54" t="s">
        <v>341</v>
      </c>
      <c r="C225" s="31">
        <v>4301011726</v>
      </c>
      <c r="D225" s="378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342</v>
      </c>
      <c r="B226" s="54" t="s">
        <v>343</v>
      </c>
      <c r="C226" s="31">
        <v>4301011722</v>
      </c>
      <c r="D226" s="378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7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idden="1" x14ac:dyDescent="0.2">
      <c r="A227" s="379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0"/>
      <c r="N227" s="381"/>
      <c r="O227" s="407" t="s">
        <v>72</v>
      </c>
      <c r="P227" s="408"/>
      <c r="Q227" s="408"/>
      <c r="R227" s="408"/>
      <c r="S227" s="408"/>
      <c r="T227" s="408"/>
      <c r="U227" s="409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hidden="1" x14ac:dyDescent="0.2">
      <c r="A228" s="380"/>
      <c r="B228" s="380"/>
      <c r="C228" s="380"/>
      <c r="D228" s="380"/>
      <c r="E228" s="380"/>
      <c r="F228" s="380"/>
      <c r="G228" s="380"/>
      <c r="H228" s="380"/>
      <c r="I228" s="380"/>
      <c r="J228" s="380"/>
      <c r="K228" s="380"/>
      <c r="L228" s="380"/>
      <c r="M228" s="380"/>
      <c r="N228" s="381"/>
      <c r="O228" s="407" t="s">
        <v>72</v>
      </c>
      <c r="P228" s="408"/>
      <c r="Q228" s="408"/>
      <c r="R228" s="408"/>
      <c r="S228" s="408"/>
      <c r="T228" s="408"/>
      <c r="U228" s="409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hidden="1" customHeight="1" x14ac:dyDescent="0.25">
      <c r="A229" s="438" t="s">
        <v>344</v>
      </c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R229" s="380"/>
      <c r="S229" s="380"/>
      <c r="T229" s="380"/>
      <c r="U229" s="380"/>
      <c r="V229" s="380"/>
      <c r="W229" s="380"/>
      <c r="X229" s="380"/>
      <c r="Y229" s="380"/>
      <c r="Z229" s="365"/>
      <c r="AA229" s="365"/>
    </row>
    <row r="230" spans="1:67" ht="14.25" hidden="1" customHeight="1" x14ac:dyDescent="0.25">
      <c r="A230" s="382" t="s">
        <v>110</v>
      </c>
      <c r="B230" s="380"/>
      <c r="C230" s="380"/>
      <c r="D230" s="380"/>
      <c r="E230" s="380"/>
      <c r="F230" s="380"/>
      <c r="G230" s="380"/>
      <c r="H230" s="380"/>
      <c r="I230" s="380"/>
      <c r="J230" s="380"/>
      <c r="K230" s="380"/>
      <c r="L230" s="380"/>
      <c r="M230" s="380"/>
      <c r="N230" s="380"/>
      <c r="O230" s="380"/>
      <c r="P230" s="380"/>
      <c r="Q230" s="380"/>
      <c r="R230" s="380"/>
      <c r="S230" s="380"/>
      <c r="T230" s="380"/>
      <c r="U230" s="380"/>
      <c r="V230" s="380"/>
      <c r="W230" s="380"/>
      <c r="X230" s="380"/>
      <c r="Y230" s="380"/>
      <c r="Z230" s="366"/>
      <c r="AA230" s="366"/>
    </row>
    <row r="231" spans="1:67" ht="27" hidden="1" customHeight="1" x14ac:dyDescent="0.25">
      <c r="A231" s="54" t="s">
        <v>345</v>
      </c>
      <c r="B231" s="54" t="s">
        <v>346</v>
      </c>
      <c r="C231" s="31">
        <v>4301011346</v>
      </c>
      <c r="D231" s="378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hidden="1" customHeight="1" x14ac:dyDescent="0.25">
      <c r="A232" s="54" t="s">
        <v>347</v>
      </c>
      <c r="B232" s="54" t="s">
        <v>348</v>
      </c>
      <c r="C232" s="31">
        <v>4301011308</v>
      </c>
      <c r="D232" s="378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347</v>
      </c>
      <c r="B233" s="54" t="s">
        <v>349</v>
      </c>
      <c r="C233" s="31">
        <v>4301011362</v>
      </c>
      <c r="D233" s="378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7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350</v>
      </c>
      <c r="B234" s="54" t="s">
        <v>351</v>
      </c>
      <c r="C234" s="31">
        <v>4301011347</v>
      </c>
      <c r="D234" s="378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4301010928</v>
      </c>
      <c r="D235" s="378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354</v>
      </c>
      <c r="B236" s="54" t="s">
        <v>355</v>
      </c>
      <c r="C236" s="31">
        <v>4301011311</v>
      </c>
      <c r="D236" s="378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356</v>
      </c>
      <c r="B237" s="54" t="s">
        <v>357</v>
      </c>
      <c r="C237" s="31">
        <v>4301010945</v>
      </c>
      <c r="D237" s="378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358</v>
      </c>
      <c r="B238" s="54" t="s">
        <v>359</v>
      </c>
      <c r="C238" s="31">
        <v>4301011328</v>
      </c>
      <c r="D238" s="378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360</v>
      </c>
      <c r="B239" s="54" t="s">
        <v>361</v>
      </c>
      <c r="C239" s="31">
        <v>4301011329</v>
      </c>
      <c r="D239" s="378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362</v>
      </c>
      <c r="B240" s="54" t="s">
        <v>363</v>
      </c>
      <c r="C240" s="31">
        <v>4301011049</v>
      </c>
      <c r="D240" s="378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364</v>
      </c>
      <c r="B241" s="54" t="s">
        <v>365</v>
      </c>
      <c r="C241" s="31">
        <v>4301011433</v>
      </c>
      <c r="D241" s="378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7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366</v>
      </c>
      <c r="B242" s="54" t="s">
        <v>367</v>
      </c>
      <c r="C242" s="31">
        <v>4301011573</v>
      </c>
      <c r="D242" s="378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368</v>
      </c>
      <c r="B243" s="54" t="s">
        <v>369</v>
      </c>
      <c r="C243" s="31">
        <v>4301010944</v>
      </c>
      <c r="D243" s="378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370</v>
      </c>
      <c r="B244" s="54" t="s">
        <v>371</v>
      </c>
      <c r="C244" s="31">
        <v>4301011353</v>
      </c>
      <c r="D244" s="378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idden="1" x14ac:dyDescent="0.2">
      <c r="A245" s="379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0"/>
      <c r="N245" s="381"/>
      <c r="O245" s="407" t="s">
        <v>72</v>
      </c>
      <c r="P245" s="408"/>
      <c r="Q245" s="408"/>
      <c r="R245" s="408"/>
      <c r="S245" s="408"/>
      <c r="T245" s="408"/>
      <c r="U245" s="409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hidden="1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0"/>
      <c r="N246" s="381"/>
      <c r="O246" s="407" t="s">
        <v>72</v>
      </c>
      <c r="P246" s="408"/>
      <c r="Q246" s="408"/>
      <c r="R246" s="408"/>
      <c r="S246" s="408"/>
      <c r="T246" s="408"/>
      <c r="U246" s="409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hidden="1" customHeight="1" x14ac:dyDescent="0.25">
      <c r="A247" s="382" t="s">
        <v>102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80"/>
      <c r="Z247" s="366"/>
      <c r="AA247" s="366"/>
    </row>
    <row r="248" spans="1:67" ht="27" hidden="1" customHeight="1" x14ac:dyDescent="0.25">
      <c r="A248" s="54" t="s">
        <v>372</v>
      </c>
      <c r="B248" s="54" t="s">
        <v>373</v>
      </c>
      <c r="C248" s="31">
        <v>4301020254</v>
      </c>
      <c r="D248" s="378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7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79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0"/>
      <c r="N249" s="381"/>
      <c r="O249" s="407" t="s">
        <v>72</v>
      </c>
      <c r="P249" s="408"/>
      <c r="Q249" s="408"/>
      <c r="R249" s="408"/>
      <c r="S249" s="408"/>
      <c r="T249" s="408"/>
      <c r="U249" s="409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hidden="1" x14ac:dyDescent="0.2">
      <c r="A250" s="380"/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1"/>
      <c r="O250" s="407" t="s">
        <v>72</v>
      </c>
      <c r="P250" s="408"/>
      <c r="Q250" s="408"/>
      <c r="R250" s="408"/>
      <c r="S250" s="408"/>
      <c r="T250" s="408"/>
      <c r="U250" s="409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hidden="1" customHeight="1" x14ac:dyDescent="0.25">
      <c r="A251" s="382" t="s">
        <v>61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80"/>
      <c r="Z251" s="366"/>
      <c r="AA251" s="366"/>
    </row>
    <row r="252" spans="1:67" ht="27" hidden="1" customHeight="1" x14ac:dyDescent="0.25">
      <c r="A252" s="54" t="s">
        <v>374</v>
      </c>
      <c r="B252" s="54" t="s">
        <v>375</v>
      </c>
      <c r="C252" s="31">
        <v>4301030878</v>
      </c>
      <c r="D252" s="378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376</v>
      </c>
      <c r="B253" s="54" t="s">
        <v>377</v>
      </c>
      <c r="C253" s="31">
        <v>4301031153</v>
      </c>
      <c r="D253" s="378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378</v>
      </c>
      <c r="B254" s="54" t="s">
        <v>379</v>
      </c>
      <c r="C254" s="31">
        <v>4301031152</v>
      </c>
      <c r="D254" s="378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380</v>
      </c>
      <c r="B255" s="54" t="s">
        <v>381</v>
      </c>
      <c r="C255" s="31">
        <v>4301031164</v>
      </c>
      <c r="D255" s="378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379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407" t="s">
        <v>72</v>
      </c>
      <c r="P256" s="408"/>
      <c r="Q256" s="408"/>
      <c r="R256" s="408"/>
      <c r="S256" s="408"/>
      <c r="T256" s="408"/>
      <c r="U256" s="409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hidden="1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1"/>
      <c r="O257" s="407" t="s">
        <v>72</v>
      </c>
      <c r="P257" s="408"/>
      <c r="Q257" s="408"/>
      <c r="R257" s="408"/>
      <c r="S257" s="408"/>
      <c r="T257" s="408"/>
      <c r="U257" s="409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hidden="1" customHeight="1" x14ac:dyDescent="0.25">
      <c r="A258" s="382" t="s">
        <v>74</v>
      </c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80"/>
      <c r="Z258" s="366"/>
      <c r="AA258" s="366"/>
    </row>
    <row r="259" spans="1:67" ht="16.5" hidden="1" customHeight="1" x14ac:dyDescent="0.25">
      <c r="A259" s="54" t="s">
        <v>382</v>
      </c>
      <c r="B259" s="54" t="s">
        <v>383</v>
      </c>
      <c r="C259" s="31">
        <v>4301051100</v>
      </c>
      <c r="D259" s="378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hidden="1" customHeight="1" x14ac:dyDescent="0.25">
      <c r="A260" s="54" t="s">
        <v>384</v>
      </c>
      <c r="B260" s="54" t="s">
        <v>385</v>
      </c>
      <c r="C260" s="31">
        <v>4301051116</v>
      </c>
      <c r="D260" s="378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hidden="1" customHeight="1" x14ac:dyDescent="0.25">
      <c r="A261" s="54" t="s">
        <v>386</v>
      </c>
      <c r="B261" s="54" t="s">
        <v>387</v>
      </c>
      <c r="C261" s="31">
        <v>4301051115</v>
      </c>
      <c r="D261" s="378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hidden="1" customHeight="1" x14ac:dyDescent="0.25">
      <c r="A262" s="54" t="s">
        <v>388</v>
      </c>
      <c r="B262" s="54" t="s">
        <v>389</v>
      </c>
      <c r="C262" s="31">
        <v>4301051731</v>
      </c>
      <c r="D262" s="378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hidden="1" customHeight="1" x14ac:dyDescent="0.25">
      <c r="A263" s="54" t="s">
        <v>390</v>
      </c>
      <c r="B263" s="54" t="s">
        <v>391</v>
      </c>
      <c r="C263" s="31">
        <v>4301051134</v>
      </c>
      <c r="D263" s="378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392</v>
      </c>
      <c r="B264" s="54" t="s">
        <v>393</v>
      </c>
      <c r="C264" s="31">
        <v>4301051130</v>
      </c>
      <c r="D264" s="378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hidden="1" customHeight="1" x14ac:dyDescent="0.25">
      <c r="A265" s="54" t="s">
        <v>394</v>
      </c>
      <c r="B265" s="54" t="s">
        <v>395</v>
      </c>
      <c r="C265" s="31">
        <v>4301051132</v>
      </c>
      <c r="D265" s="378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4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396</v>
      </c>
      <c r="B266" s="54" t="s">
        <v>397</v>
      </c>
      <c r="C266" s="31">
        <v>4301051277</v>
      </c>
      <c r="D266" s="378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398</v>
      </c>
      <c r="B267" s="54" t="s">
        <v>399</v>
      </c>
      <c r="C267" s="31">
        <v>4301051344</v>
      </c>
      <c r="D267" s="378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73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idden="1" x14ac:dyDescent="0.2">
      <c r="A268" s="379"/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0"/>
      <c r="N268" s="381"/>
      <c r="O268" s="407" t="s">
        <v>72</v>
      </c>
      <c r="P268" s="408"/>
      <c r="Q268" s="408"/>
      <c r="R268" s="408"/>
      <c r="S268" s="408"/>
      <c r="T268" s="408"/>
      <c r="U268" s="409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hidden="1" x14ac:dyDescent="0.2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0"/>
      <c r="N269" s="381"/>
      <c r="O269" s="407" t="s">
        <v>72</v>
      </c>
      <c r="P269" s="408"/>
      <c r="Q269" s="408"/>
      <c r="R269" s="408"/>
      <c r="S269" s="408"/>
      <c r="T269" s="408"/>
      <c r="U269" s="409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hidden="1" customHeight="1" x14ac:dyDescent="0.25">
      <c r="A270" s="382" t="s">
        <v>205</v>
      </c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0"/>
      <c r="N270" s="380"/>
      <c r="O270" s="380"/>
      <c r="P270" s="380"/>
      <c r="Q270" s="380"/>
      <c r="R270" s="380"/>
      <c r="S270" s="380"/>
      <c r="T270" s="380"/>
      <c r="U270" s="380"/>
      <c r="V270" s="380"/>
      <c r="W270" s="380"/>
      <c r="X270" s="380"/>
      <c r="Y270" s="380"/>
      <c r="Z270" s="366"/>
      <c r="AA270" s="366"/>
    </row>
    <row r="271" spans="1:67" ht="16.5" hidden="1" customHeight="1" x14ac:dyDescent="0.25">
      <c r="A271" s="54" t="s">
        <v>400</v>
      </c>
      <c r="B271" s="54" t="s">
        <v>401</v>
      </c>
      <c r="C271" s="31">
        <v>4301060326</v>
      </c>
      <c r="D271" s="378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hidden="1" customHeight="1" x14ac:dyDescent="0.25">
      <c r="A272" s="54" t="s">
        <v>402</v>
      </c>
      <c r="B272" s="54" t="s">
        <v>403</v>
      </c>
      <c r="C272" s="31">
        <v>4301060308</v>
      </c>
      <c r="D272" s="378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6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0</v>
      </c>
      <c r="X272" s="371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2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hidden="1" customHeight="1" x14ac:dyDescent="0.25">
      <c r="A273" s="54" t="s">
        <v>404</v>
      </c>
      <c r="B273" s="54" t="s">
        <v>405</v>
      </c>
      <c r="C273" s="31">
        <v>4301060325</v>
      </c>
      <c r="D273" s="378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idden="1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407" t="s">
        <v>72</v>
      </c>
      <c r="P274" s="408"/>
      <c r="Q274" s="408"/>
      <c r="R274" s="408"/>
      <c r="S274" s="408"/>
      <c r="T274" s="408"/>
      <c r="U274" s="409"/>
      <c r="V274" s="37" t="s">
        <v>73</v>
      </c>
      <c r="W274" s="372">
        <f>IFERROR(W271/H271,"0")+IFERROR(W272/H272,"0")+IFERROR(W273/H273,"0")</f>
        <v>0</v>
      </c>
      <c r="X274" s="372">
        <f>IFERROR(X271/H271,"0")+IFERROR(X272/H272,"0")+IFERROR(X273/H273,"0")</f>
        <v>0</v>
      </c>
      <c r="Y274" s="372">
        <f>IFERROR(IF(Y271="",0,Y271),"0")+IFERROR(IF(Y272="",0,Y272),"0")+IFERROR(IF(Y273="",0,Y273),"0")</f>
        <v>0</v>
      </c>
      <c r="Z274" s="373"/>
      <c r="AA274" s="373"/>
    </row>
    <row r="275" spans="1:67" hidden="1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407" t="s">
        <v>72</v>
      </c>
      <c r="P275" s="408"/>
      <c r="Q275" s="408"/>
      <c r="R275" s="408"/>
      <c r="S275" s="408"/>
      <c r="T275" s="408"/>
      <c r="U275" s="409"/>
      <c r="V275" s="37" t="s">
        <v>67</v>
      </c>
      <c r="W275" s="372">
        <f>IFERROR(SUM(W271:W273),"0")</f>
        <v>0</v>
      </c>
      <c r="X275" s="372">
        <f>IFERROR(SUM(X271:X273),"0")</f>
        <v>0</v>
      </c>
      <c r="Y275" s="37"/>
      <c r="Z275" s="373"/>
      <c r="AA275" s="373"/>
    </row>
    <row r="276" spans="1:67" ht="14.25" hidden="1" customHeight="1" x14ac:dyDescent="0.25">
      <c r="A276" s="382" t="s">
        <v>88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66"/>
      <c r="AA276" s="366"/>
    </row>
    <row r="277" spans="1:67" ht="16.5" hidden="1" customHeight="1" x14ac:dyDescent="0.25">
      <c r="A277" s="54" t="s">
        <v>406</v>
      </c>
      <c r="B277" s="54" t="s">
        <v>407</v>
      </c>
      <c r="C277" s="31">
        <v>4301030232</v>
      </c>
      <c r="D277" s="378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37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409</v>
      </c>
      <c r="B278" s="54" t="s">
        <v>410</v>
      </c>
      <c r="C278" s="31">
        <v>4301030235</v>
      </c>
      <c r="D278" s="378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91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hidden="1" customHeight="1" x14ac:dyDescent="0.25">
      <c r="A279" s="54" t="s">
        <v>412</v>
      </c>
      <c r="B279" s="54" t="s">
        <v>413</v>
      </c>
      <c r="C279" s="31">
        <v>4301030233</v>
      </c>
      <c r="D279" s="378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407" t="s">
        <v>72</v>
      </c>
      <c r="P280" s="408"/>
      <c r="Q280" s="408"/>
      <c r="R280" s="408"/>
      <c r="S280" s="408"/>
      <c r="T280" s="408"/>
      <c r="U280" s="409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hidden="1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407" t="s">
        <v>72</v>
      </c>
      <c r="P281" s="408"/>
      <c r="Q281" s="408"/>
      <c r="R281" s="408"/>
      <c r="S281" s="408"/>
      <c r="T281" s="408"/>
      <c r="U281" s="409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hidden="1" customHeight="1" x14ac:dyDescent="0.25">
      <c r="A282" s="382" t="s">
        <v>414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66"/>
      <c r="AA282" s="366"/>
    </row>
    <row r="283" spans="1:67" ht="16.5" hidden="1" customHeight="1" x14ac:dyDescent="0.25">
      <c r="A283" s="54" t="s">
        <v>415</v>
      </c>
      <c r="B283" s="54" t="s">
        <v>416</v>
      </c>
      <c r="C283" s="31">
        <v>4301180007</v>
      </c>
      <c r="D283" s="378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419</v>
      </c>
      <c r="B284" s="54" t="s">
        <v>420</v>
      </c>
      <c r="C284" s="31">
        <v>4301180006</v>
      </c>
      <c r="D284" s="378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421</v>
      </c>
      <c r="B285" s="54" t="s">
        <v>422</v>
      </c>
      <c r="C285" s="31">
        <v>4301180001</v>
      </c>
      <c r="D285" s="378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407" t="s">
        <v>72</v>
      </c>
      <c r="P286" s="408"/>
      <c r="Q286" s="408"/>
      <c r="R286" s="408"/>
      <c r="S286" s="408"/>
      <c r="T286" s="408"/>
      <c r="U286" s="409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407" t="s">
        <v>72</v>
      </c>
      <c r="P287" s="408"/>
      <c r="Q287" s="408"/>
      <c r="R287" s="408"/>
      <c r="S287" s="408"/>
      <c r="T287" s="408"/>
      <c r="U287" s="409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hidden="1" customHeight="1" x14ac:dyDescent="0.25">
      <c r="A288" s="438" t="s">
        <v>423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65"/>
      <c r="AA288" s="365"/>
    </row>
    <row r="289" spans="1:67" ht="14.25" hidden="1" customHeight="1" x14ac:dyDescent="0.25">
      <c r="A289" s="382" t="s">
        <v>110</v>
      </c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80"/>
      <c r="Z289" s="366"/>
      <c r="AA289" s="366"/>
    </row>
    <row r="290" spans="1:67" ht="27" hidden="1" customHeight="1" x14ac:dyDescent="0.25">
      <c r="A290" s="54" t="s">
        <v>424</v>
      </c>
      <c r="B290" s="54" t="s">
        <v>425</v>
      </c>
      <c r="C290" s="31">
        <v>4301011315</v>
      </c>
      <c r="D290" s="378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hidden="1" customHeight="1" x14ac:dyDescent="0.25">
      <c r="A291" s="54" t="s">
        <v>424</v>
      </c>
      <c r="B291" s="54" t="s">
        <v>426</v>
      </c>
      <c r="C291" s="31">
        <v>4301011121</v>
      </c>
      <c r="D291" s="378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hidden="1" customHeight="1" x14ac:dyDescent="0.25">
      <c r="A292" s="54" t="s">
        <v>427</v>
      </c>
      <c r="B292" s="54" t="s">
        <v>428</v>
      </c>
      <c r="C292" s="31">
        <v>4301011322</v>
      </c>
      <c r="D292" s="378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hidden="1" customHeight="1" x14ac:dyDescent="0.25">
      <c r="A293" s="54" t="s">
        <v>427</v>
      </c>
      <c r="B293" s="54" t="s">
        <v>429</v>
      </c>
      <c r="C293" s="31">
        <v>4301011619</v>
      </c>
      <c r="D293" s="378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hidden="1" customHeight="1" x14ac:dyDescent="0.25">
      <c r="A294" s="54" t="s">
        <v>430</v>
      </c>
      <c r="B294" s="54" t="s">
        <v>431</v>
      </c>
      <c r="C294" s="31">
        <v>4301011313</v>
      </c>
      <c r="D294" s="378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4301011316</v>
      </c>
      <c r="D295" s="378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434</v>
      </c>
      <c r="B296" s="54" t="s">
        <v>435</v>
      </c>
      <c r="C296" s="31">
        <v>4301011318</v>
      </c>
      <c r="D296" s="378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idden="1" x14ac:dyDescent="0.2">
      <c r="A297" s="379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0"/>
      <c r="M297" s="380"/>
      <c r="N297" s="381"/>
      <c r="O297" s="407" t="s">
        <v>72</v>
      </c>
      <c r="P297" s="408"/>
      <c r="Q297" s="408"/>
      <c r="R297" s="408"/>
      <c r="S297" s="408"/>
      <c r="T297" s="408"/>
      <c r="U297" s="409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hidden="1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1"/>
      <c r="O298" s="407" t="s">
        <v>72</v>
      </c>
      <c r="P298" s="408"/>
      <c r="Q298" s="408"/>
      <c r="R298" s="408"/>
      <c r="S298" s="408"/>
      <c r="T298" s="408"/>
      <c r="U298" s="409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hidden="1" customHeight="1" x14ac:dyDescent="0.25">
      <c r="A299" s="382" t="s">
        <v>61</v>
      </c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380"/>
      <c r="V299" s="380"/>
      <c r="W299" s="380"/>
      <c r="X299" s="380"/>
      <c r="Y299" s="380"/>
      <c r="Z299" s="366"/>
      <c r="AA299" s="366"/>
    </row>
    <row r="300" spans="1:67" ht="27" hidden="1" customHeight="1" x14ac:dyDescent="0.25">
      <c r="A300" s="54" t="s">
        <v>436</v>
      </c>
      <c r="B300" s="54" t="s">
        <v>437</v>
      </c>
      <c r="C300" s="31">
        <v>4301031154</v>
      </c>
      <c r="D300" s="378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50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438</v>
      </c>
      <c r="B301" s="54" t="s">
        <v>439</v>
      </c>
      <c r="C301" s="31">
        <v>4301031155</v>
      </c>
      <c r="D301" s="378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79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1"/>
      <c r="O302" s="407" t="s">
        <v>72</v>
      </c>
      <c r="P302" s="408"/>
      <c r="Q302" s="408"/>
      <c r="R302" s="408"/>
      <c r="S302" s="408"/>
      <c r="T302" s="408"/>
      <c r="U302" s="409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hidden="1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0"/>
      <c r="M303" s="380"/>
      <c r="N303" s="381"/>
      <c r="O303" s="407" t="s">
        <v>72</v>
      </c>
      <c r="P303" s="408"/>
      <c r="Q303" s="408"/>
      <c r="R303" s="408"/>
      <c r="S303" s="408"/>
      <c r="T303" s="408"/>
      <c r="U303" s="409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hidden="1" customHeight="1" x14ac:dyDescent="0.25">
      <c r="A304" s="438" t="s">
        <v>440</v>
      </c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380"/>
      <c r="W304" s="380"/>
      <c r="X304" s="380"/>
      <c r="Y304" s="380"/>
      <c r="Z304" s="365"/>
      <c r="AA304" s="365"/>
    </row>
    <row r="305" spans="1:67" ht="14.25" hidden="1" customHeight="1" x14ac:dyDescent="0.25">
      <c r="A305" s="382" t="s">
        <v>61</v>
      </c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  <c r="X305" s="380"/>
      <c r="Y305" s="380"/>
      <c r="Z305" s="366"/>
      <c r="AA305" s="366"/>
    </row>
    <row r="306" spans="1:67" ht="27" hidden="1" customHeight="1" x14ac:dyDescent="0.25">
      <c r="A306" s="54" t="s">
        <v>441</v>
      </c>
      <c r="B306" s="54" t="s">
        <v>442</v>
      </c>
      <c r="C306" s="31">
        <v>4301031066</v>
      </c>
      <c r="D306" s="378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379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1"/>
      <c r="O307" s="407" t="s">
        <v>72</v>
      </c>
      <c r="P307" s="408"/>
      <c r="Q307" s="408"/>
      <c r="R307" s="408"/>
      <c r="S307" s="408"/>
      <c r="T307" s="408"/>
      <c r="U307" s="409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hidden="1" x14ac:dyDescent="0.2">
      <c r="A308" s="380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1"/>
      <c r="O308" s="407" t="s">
        <v>72</v>
      </c>
      <c r="P308" s="408"/>
      <c r="Q308" s="408"/>
      <c r="R308" s="408"/>
      <c r="S308" s="408"/>
      <c r="T308" s="408"/>
      <c r="U308" s="409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hidden="1" customHeight="1" x14ac:dyDescent="0.25">
      <c r="A309" s="382" t="s">
        <v>74</v>
      </c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380"/>
      <c r="W309" s="380"/>
      <c r="X309" s="380"/>
      <c r="Y309" s="380"/>
      <c r="Z309" s="366"/>
      <c r="AA309" s="366"/>
    </row>
    <row r="310" spans="1:67" ht="27" hidden="1" customHeight="1" x14ac:dyDescent="0.25">
      <c r="A310" s="54" t="s">
        <v>443</v>
      </c>
      <c r="B310" s="54" t="s">
        <v>444</v>
      </c>
      <c r="C310" s="31">
        <v>4301051142</v>
      </c>
      <c r="D310" s="378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445</v>
      </c>
      <c r="B311" s="54" t="s">
        <v>446</v>
      </c>
      <c r="C311" s="31">
        <v>4301051461</v>
      </c>
      <c r="D311" s="378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hidden="1" customHeight="1" x14ac:dyDescent="0.25">
      <c r="A312" s="54" t="s">
        <v>447</v>
      </c>
      <c r="B312" s="54" t="s">
        <v>448</v>
      </c>
      <c r="C312" s="31">
        <v>4301051485</v>
      </c>
      <c r="D312" s="378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79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1"/>
      <c r="O313" s="407" t="s">
        <v>72</v>
      </c>
      <c r="P313" s="408"/>
      <c r="Q313" s="408"/>
      <c r="R313" s="408"/>
      <c r="S313" s="408"/>
      <c r="T313" s="408"/>
      <c r="U313" s="409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hidden="1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407" t="s">
        <v>72</v>
      </c>
      <c r="P314" s="408"/>
      <c r="Q314" s="408"/>
      <c r="R314" s="408"/>
      <c r="S314" s="408"/>
      <c r="T314" s="408"/>
      <c r="U314" s="409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hidden="1" customHeight="1" x14ac:dyDescent="0.25">
      <c r="A315" s="382" t="s">
        <v>205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80"/>
      <c r="Z315" s="366"/>
      <c r="AA315" s="366"/>
    </row>
    <row r="316" spans="1:67" ht="27" hidden="1" customHeight="1" x14ac:dyDescent="0.25">
      <c r="A316" s="54" t="s">
        <v>449</v>
      </c>
      <c r="B316" s="54" t="s">
        <v>450</v>
      </c>
      <c r="C316" s="31">
        <v>4301060324</v>
      </c>
      <c r="D316" s="378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6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79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0"/>
      <c r="N317" s="381"/>
      <c r="O317" s="407" t="s">
        <v>72</v>
      </c>
      <c r="P317" s="408"/>
      <c r="Q317" s="408"/>
      <c r="R317" s="408"/>
      <c r="S317" s="408"/>
      <c r="T317" s="408"/>
      <c r="U317" s="409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hidden="1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1"/>
      <c r="O318" s="407" t="s">
        <v>72</v>
      </c>
      <c r="P318" s="408"/>
      <c r="Q318" s="408"/>
      <c r="R318" s="408"/>
      <c r="S318" s="408"/>
      <c r="T318" s="408"/>
      <c r="U318" s="409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hidden="1" customHeight="1" x14ac:dyDescent="0.25">
      <c r="A319" s="382" t="s">
        <v>88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80"/>
      <c r="Z319" s="366"/>
      <c r="AA319" s="366"/>
    </row>
    <row r="320" spans="1:67" ht="27" hidden="1" customHeight="1" x14ac:dyDescent="0.25">
      <c r="A320" s="54" t="s">
        <v>451</v>
      </c>
      <c r="B320" s="54" t="s">
        <v>452</v>
      </c>
      <c r="C320" s="31">
        <v>4301032015</v>
      </c>
      <c r="D320" s="378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79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407" t="s">
        <v>72</v>
      </c>
      <c r="P321" s="408"/>
      <c r="Q321" s="408"/>
      <c r="R321" s="408"/>
      <c r="S321" s="408"/>
      <c r="T321" s="408"/>
      <c r="U321" s="409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hidden="1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1"/>
      <c r="O322" s="407" t="s">
        <v>72</v>
      </c>
      <c r="P322" s="408"/>
      <c r="Q322" s="408"/>
      <c r="R322" s="408"/>
      <c r="S322" s="408"/>
      <c r="T322" s="408"/>
      <c r="U322" s="409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hidden="1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hidden="1" customHeight="1" x14ac:dyDescent="0.25">
      <c r="A324" s="438" t="s">
        <v>454</v>
      </c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80"/>
      <c r="Z324" s="365"/>
      <c r="AA324" s="365"/>
    </row>
    <row r="325" spans="1:67" ht="14.25" hidden="1" customHeight="1" x14ac:dyDescent="0.25">
      <c r="A325" s="382" t="s">
        <v>110</v>
      </c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80"/>
      <c r="Z325" s="366"/>
      <c r="AA325" s="366"/>
    </row>
    <row r="326" spans="1:67" ht="27" hidden="1" customHeight="1" x14ac:dyDescent="0.25">
      <c r="A326" s="54" t="s">
        <v>455</v>
      </c>
      <c r="B326" s="54" t="s">
        <v>456</v>
      </c>
      <c r="C326" s="31">
        <v>4301011865</v>
      </c>
      <c r="D326" s="378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77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hidden="1" customHeight="1" x14ac:dyDescent="0.25">
      <c r="A327" s="54" t="s">
        <v>458</v>
      </c>
      <c r="B327" s="54" t="s">
        <v>459</v>
      </c>
      <c r="C327" s="31">
        <v>4301011239</v>
      </c>
      <c r="D327" s="378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8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1500</v>
      </c>
      <c r="X328" s="371">
        <f t="shared" si="65"/>
        <v>1500</v>
      </c>
      <c r="Y328" s="36">
        <f>IFERROR(IF(X328=0,"",ROUNDUP(X328/H328,0)*0.02175),"")</f>
        <v>2.1749999999999998</v>
      </c>
      <c r="Z328" s="56"/>
      <c r="AA328" s="57"/>
      <c r="AE328" s="64"/>
      <c r="BB328" s="247" t="s">
        <v>1</v>
      </c>
      <c r="BL328" s="64">
        <f t="shared" si="66"/>
        <v>1548</v>
      </c>
      <c r="BM328" s="64">
        <f t="shared" si="67"/>
        <v>1548</v>
      </c>
      <c r="BN328" s="64">
        <f t="shared" si="68"/>
        <v>2.083333333333333</v>
      </c>
      <c r="BO328" s="64">
        <f t="shared" si="69"/>
        <v>2.083333333333333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8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1000</v>
      </c>
      <c r="X329" s="371">
        <f t="shared" si="65"/>
        <v>1005</v>
      </c>
      <c r="Y329" s="36">
        <f>IFERROR(IF(X329=0,"",ROUNDUP(X329/H329,0)*0.02175),"")</f>
        <v>1.4572499999999999</v>
      </c>
      <c r="Z329" s="56"/>
      <c r="AA329" s="57"/>
      <c r="AE329" s="64"/>
      <c r="BB329" s="248" t="s">
        <v>1</v>
      </c>
      <c r="BL329" s="64">
        <f t="shared" si="66"/>
        <v>1032</v>
      </c>
      <c r="BM329" s="64">
        <f t="shared" si="67"/>
        <v>1037.1600000000001</v>
      </c>
      <c r="BN329" s="64">
        <f t="shared" si="68"/>
        <v>1.3888888888888888</v>
      </c>
      <c r="BO329" s="64">
        <f t="shared" si="69"/>
        <v>1.3958333333333333</v>
      </c>
    </row>
    <row r="330" spans="1:67" ht="27" hidden="1" customHeight="1" x14ac:dyDescent="0.25">
      <c r="A330" s="54" t="s">
        <v>461</v>
      </c>
      <c r="B330" s="54" t="s">
        <v>463</v>
      </c>
      <c r="C330" s="31">
        <v>4301011240</v>
      </c>
      <c r="D330" s="378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464</v>
      </c>
      <c r="B331" s="54" t="s">
        <v>465</v>
      </c>
      <c r="C331" s="31">
        <v>4301011947</v>
      </c>
      <c r="D331" s="378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2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8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500</v>
      </c>
      <c r="X332" s="371">
        <f t="shared" si="65"/>
        <v>510</v>
      </c>
      <c r="Y332" s="36">
        <f>IFERROR(IF(X332=0,"",ROUNDUP(X332/H332,0)*0.02175),"")</f>
        <v>0.73949999999999994</v>
      </c>
      <c r="Z332" s="56"/>
      <c r="AA332" s="57"/>
      <c r="AE332" s="64"/>
      <c r="BB332" s="251" t="s">
        <v>1</v>
      </c>
      <c r="BL332" s="64">
        <f t="shared" si="66"/>
        <v>516</v>
      </c>
      <c r="BM332" s="64">
        <f t="shared" si="67"/>
        <v>526.32000000000005</v>
      </c>
      <c r="BN332" s="64">
        <f t="shared" si="68"/>
        <v>0.69444444444444442</v>
      </c>
      <c r="BO332" s="64">
        <f t="shared" si="69"/>
        <v>0.70833333333333326</v>
      </c>
    </row>
    <row r="333" spans="1:67" ht="27" hidden="1" customHeight="1" x14ac:dyDescent="0.25">
      <c r="A333" s="54" t="s">
        <v>467</v>
      </c>
      <c r="B333" s="54" t="s">
        <v>469</v>
      </c>
      <c r="C333" s="31">
        <v>4301011238</v>
      </c>
      <c r="D333" s="378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470</v>
      </c>
      <c r="B334" s="54" t="s">
        <v>471</v>
      </c>
      <c r="C334" s="31">
        <v>4301011327</v>
      </c>
      <c r="D334" s="378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472</v>
      </c>
      <c r="B335" s="54" t="s">
        <v>473</v>
      </c>
      <c r="C335" s="31">
        <v>4301011332</v>
      </c>
      <c r="D335" s="378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7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79"/>
      <c r="B336" s="380"/>
      <c r="C336" s="380"/>
      <c r="D336" s="380"/>
      <c r="E336" s="380"/>
      <c r="F336" s="380"/>
      <c r="G336" s="380"/>
      <c r="H336" s="380"/>
      <c r="I336" s="380"/>
      <c r="J336" s="380"/>
      <c r="K336" s="380"/>
      <c r="L336" s="380"/>
      <c r="M336" s="380"/>
      <c r="N336" s="381"/>
      <c r="O336" s="407" t="s">
        <v>72</v>
      </c>
      <c r="P336" s="408"/>
      <c r="Q336" s="408"/>
      <c r="R336" s="408"/>
      <c r="S336" s="408"/>
      <c r="T336" s="408"/>
      <c r="U336" s="409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200.00000000000003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201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4.3717499999999996</v>
      </c>
      <c r="Z336" s="373"/>
      <c r="AA336" s="373"/>
    </row>
    <row r="337" spans="1:67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0"/>
      <c r="N337" s="381"/>
      <c r="O337" s="407" t="s">
        <v>72</v>
      </c>
      <c r="P337" s="408"/>
      <c r="Q337" s="408"/>
      <c r="R337" s="408"/>
      <c r="S337" s="408"/>
      <c r="T337" s="408"/>
      <c r="U337" s="409"/>
      <c r="V337" s="37" t="s">
        <v>67</v>
      </c>
      <c r="W337" s="372">
        <f>IFERROR(SUM(W326:W335),"0")</f>
        <v>3000</v>
      </c>
      <c r="X337" s="372">
        <f>IFERROR(SUM(X326:X335),"0")</f>
        <v>3015</v>
      </c>
      <c r="Y337" s="37"/>
      <c r="Z337" s="373"/>
      <c r="AA337" s="373"/>
    </row>
    <row r="338" spans="1:67" ht="14.25" hidden="1" customHeight="1" x14ac:dyDescent="0.25">
      <c r="A338" s="382" t="s">
        <v>102</v>
      </c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380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8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1000</v>
      </c>
      <c r="X339" s="371">
        <f>IFERROR(IF(W339="",0,CEILING((W339/$H339),1)*$H339),"")</f>
        <v>1005</v>
      </c>
      <c r="Y339" s="36">
        <f>IFERROR(IF(X339=0,"",ROUNDUP(X339/H339,0)*0.02175),"")</f>
        <v>1.4572499999999999</v>
      </c>
      <c r="Z339" s="56"/>
      <c r="AA339" s="57"/>
      <c r="AE339" s="64"/>
      <c r="BB339" s="255" t="s">
        <v>1</v>
      </c>
      <c r="BL339" s="64">
        <f>IFERROR(W339*I339/H339,"0")</f>
        <v>1032</v>
      </c>
      <c r="BM339" s="64">
        <f>IFERROR(X339*I339/H339,"0")</f>
        <v>1037.1600000000001</v>
      </c>
      <c r="BN339" s="64">
        <f>IFERROR(1/J339*(W339/H339),"0")</f>
        <v>1.3888888888888888</v>
      </c>
      <c r="BO339" s="64">
        <f>IFERROR(1/J339*(X339/H339),"0")</f>
        <v>1.3958333333333333</v>
      </c>
    </row>
    <row r="340" spans="1:67" ht="16.5" hidden="1" customHeight="1" x14ac:dyDescent="0.25">
      <c r="A340" s="54" t="s">
        <v>476</v>
      </c>
      <c r="B340" s="54" t="s">
        <v>477</v>
      </c>
      <c r="C340" s="31">
        <v>4301020270</v>
      </c>
      <c r="D340" s="378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478</v>
      </c>
      <c r="B341" s="54" t="s">
        <v>479</v>
      </c>
      <c r="C341" s="31">
        <v>4301020179</v>
      </c>
      <c r="D341" s="378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6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79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407" t="s">
        <v>72</v>
      </c>
      <c r="P342" s="408"/>
      <c r="Q342" s="408"/>
      <c r="R342" s="408"/>
      <c r="S342" s="408"/>
      <c r="T342" s="408"/>
      <c r="U342" s="409"/>
      <c r="V342" s="37" t="s">
        <v>73</v>
      </c>
      <c r="W342" s="372">
        <f>IFERROR(W339/H339,"0")+IFERROR(W340/H340,"0")+IFERROR(W341/H341,"0")</f>
        <v>66.666666666666671</v>
      </c>
      <c r="X342" s="372">
        <f>IFERROR(X339/H339,"0")+IFERROR(X340/H340,"0")+IFERROR(X341/H341,"0")</f>
        <v>67</v>
      </c>
      <c r="Y342" s="372">
        <f>IFERROR(IF(Y339="",0,Y339),"0")+IFERROR(IF(Y340="",0,Y340),"0")+IFERROR(IF(Y341="",0,Y341),"0")</f>
        <v>1.4572499999999999</v>
      </c>
      <c r="Z342" s="373"/>
      <c r="AA342" s="373"/>
    </row>
    <row r="343" spans="1:67" x14ac:dyDescent="0.2">
      <c r="A343" s="380"/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1"/>
      <c r="O343" s="407" t="s">
        <v>72</v>
      </c>
      <c r="P343" s="408"/>
      <c r="Q343" s="408"/>
      <c r="R343" s="408"/>
      <c r="S343" s="408"/>
      <c r="T343" s="408"/>
      <c r="U343" s="409"/>
      <c r="V343" s="37" t="s">
        <v>67</v>
      </c>
      <c r="W343" s="372">
        <f>IFERROR(SUM(W339:W341),"0")</f>
        <v>1000</v>
      </c>
      <c r="X343" s="372">
        <f>IFERROR(SUM(X339:X341),"0")</f>
        <v>1005</v>
      </c>
      <c r="Y343" s="37"/>
      <c r="Z343" s="373"/>
      <c r="AA343" s="373"/>
    </row>
    <row r="344" spans="1:67" ht="14.25" hidden="1" customHeight="1" x14ac:dyDescent="0.25">
      <c r="A344" s="382" t="s">
        <v>74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380"/>
      <c r="Z344" s="366"/>
      <c r="AA344" s="366"/>
    </row>
    <row r="345" spans="1:67" ht="27" hidden="1" customHeight="1" x14ac:dyDescent="0.25">
      <c r="A345" s="54" t="s">
        <v>480</v>
      </c>
      <c r="B345" s="54" t="s">
        <v>481</v>
      </c>
      <c r="C345" s="31">
        <v>4301051560</v>
      </c>
      <c r="D345" s="378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482</v>
      </c>
      <c r="B346" s="54" t="s">
        <v>483</v>
      </c>
      <c r="C346" s="31">
        <v>4301051298</v>
      </c>
      <c r="D346" s="378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407" t="s">
        <v>72</v>
      </c>
      <c r="P347" s="408"/>
      <c r="Q347" s="408"/>
      <c r="R347" s="408"/>
      <c r="S347" s="408"/>
      <c r="T347" s="408"/>
      <c r="U347" s="409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hidden="1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407" t="s">
        <v>72</v>
      </c>
      <c r="P348" s="408"/>
      <c r="Q348" s="408"/>
      <c r="R348" s="408"/>
      <c r="S348" s="408"/>
      <c r="T348" s="408"/>
      <c r="U348" s="409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hidden="1" customHeight="1" x14ac:dyDescent="0.25">
      <c r="A349" s="382" t="s">
        <v>205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66"/>
      <c r="AA349" s="366"/>
    </row>
    <row r="350" spans="1:67" ht="16.5" hidden="1" customHeight="1" x14ac:dyDescent="0.25">
      <c r="A350" s="54" t="s">
        <v>484</v>
      </c>
      <c r="B350" s="54" t="s">
        <v>485</v>
      </c>
      <c r="C350" s="31">
        <v>4301060314</v>
      </c>
      <c r="D350" s="378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79"/>
      <c r="B351" s="380"/>
      <c r="C351" s="380"/>
      <c r="D351" s="380"/>
      <c r="E351" s="380"/>
      <c r="F351" s="380"/>
      <c r="G351" s="380"/>
      <c r="H351" s="380"/>
      <c r="I351" s="380"/>
      <c r="J351" s="380"/>
      <c r="K351" s="380"/>
      <c r="L351" s="380"/>
      <c r="M351" s="380"/>
      <c r="N351" s="381"/>
      <c r="O351" s="407" t="s">
        <v>72</v>
      </c>
      <c r="P351" s="408"/>
      <c r="Q351" s="408"/>
      <c r="R351" s="408"/>
      <c r="S351" s="408"/>
      <c r="T351" s="408"/>
      <c r="U351" s="409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hidden="1" x14ac:dyDescent="0.2">
      <c r="A352" s="380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407" t="s">
        <v>72</v>
      </c>
      <c r="P352" s="408"/>
      <c r="Q352" s="408"/>
      <c r="R352" s="408"/>
      <c r="S352" s="408"/>
      <c r="T352" s="408"/>
      <c r="U352" s="409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hidden="1" customHeight="1" x14ac:dyDescent="0.25">
      <c r="A353" s="438" t="s">
        <v>486</v>
      </c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80"/>
      <c r="Z353" s="365"/>
      <c r="AA353" s="365"/>
    </row>
    <row r="354" spans="1:67" ht="14.25" hidden="1" customHeight="1" x14ac:dyDescent="0.25">
      <c r="A354" s="382" t="s">
        <v>110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66"/>
      <c r="AA354" s="366"/>
    </row>
    <row r="355" spans="1:67" ht="37.5" hidden="1" customHeight="1" x14ac:dyDescent="0.25">
      <c r="A355" s="54" t="s">
        <v>487</v>
      </c>
      <c r="B355" s="54" t="s">
        <v>488</v>
      </c>
      <c r="C355" s="31">
        <v>4301011324</v>
      </c>
      <c r="D355" s="378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hidden="1" customHeight="1" x14ac:dyDescent="0.25">
      <c r="A356" s="54" t="s">
        <v>489</v>
      </c>
      <c r="B356" s="54" t="s">
        <v>490</v>
      </c>
      <c r="C356" s="31">
        <v>4301011312</v>
      </c>
      <c r="D356" s="378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491</v>
      </c>
      <c r="B357" s="54" t="s">
        <v>492</v>
      </c>
      <c r="C357" s="31">
        <v>4301011483</v>
      </c>
      <c r="D357" s="378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hidden="1" customHeight="1" x14ac:dyDescent="0.25">
      <c r="A358" s="54" t="s">
        <v>493</v>
      </c>
      <c r="B358" s="54" t="s">
        <v>494</v>
      </c>
      <c r="C358" s="31">
        <v>4301011655</v>
      </c>
      <c r="D358" s="378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495</v>
      </c>
      <c r="B359" s="54" t="s">
        <v>496</v>
      </c>
      <c r="C359" s="31">
        <v>4301011303</v>
      </c>
      <c r="D359" s="378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379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0"/>
      <c r="M360" s="380"/>
      <c r="N360" s="381"/>
      <c r="O360" s="407" t="s">
        <v>72</v>
      </c>
      <c r="P360" s="408"/>
      <c r="Q360" s="408"/>
      <c r="R360" s="408"/>
      <c r="S360" s="408"/>
      <c r="T360" s="408"/>
      <c r="U360" s="409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hidden="1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0"/>
      <c r="M361" s="380"/>
      <c r="N361" s="381"/>
      <c r="O361" s="407" t="s">
        <v>72</v>
      </c>
      <c r="P361" s="408"/>
      <c r="Q361" s="408"/>
      <c r="R361" s="408"/>
      <c r="S361" s="408"/>
      <c r="T361" s="408"/>
      <c r="U361" s="409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hidden="1" customHeight="1" x14ac:dyDescent="0.25">
      <c r="A362" s="382" t="s">
        <v>61</v>
      </c>
      <c r="B362" s="380"/>
      <c r="C362" s="380"/>
      <c r="D362" s="380"/>
      <c r="E362" s="380"/>
      <c r="F362" s="380"/>
      <c r="G362" s="380"/>
      <c r="H362" s="380"/>
      <c r="I362" s="380"/>
      <c r="J362" s="380"/>
      <c r="K362" s="380"/>
      <c r="L362" s="380"/>
      <c r="M362" s="380"/>
      <c r="N362" s="380"/>
      <c r="O362" s="380"/>
      <c r="P362" s="380"/>
      <c r="Q362" s="380"/>
      <c r="R362" s="380"/>
      <c r="S362" s="380"/>
      <c r="T362" s="380"/>
      <c r="U362" s="380"/>
      <c r="V362" s="380"/>
      <c r="W362" s="380"/>
      <c r="X362" s="380"/>
      <c r="Y362" s="380"/>
      <c r="Z362" s="366"/>
      <c r="AA362" s="366"/>
    </row>
    <row r="363" spans="1:67" ht="27" hidden="1" customHeight="1" x14ac:dyDescent="0.25">
      <c r="A363" s="54" t="s">
        <v>497</v>
      </c>
      <c r="B363" s="54" t="s">
        <v>498</v>
      </c>
      <c r="C363" s="31">
        <v>4301031139</v>
      </c>
      <c r="D363" s="378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499</v>
      </c>
      <c r="B364" s="54" t="s">
        <v>500</v>
      </c>
      <c r="C364" s="31">
        <v>4301031140</v>
      </c>
      <c r="D364" s="378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407" t="s">
        <v>72</v>
      </c>
      <c r="P365" s="408"/>
      <c r="Q365" s="408"/>
      <c r="R365" s="408"/>
      <c r="S365" s="408"/>
      <c r="T365" s="408"/>
      <c r="U365" s="409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hidden="1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407" t="s">
        <v>72</v>
      </c>
      <c r="P366" s="408"/>
      <c r="Q366" s="408"/>
      <c r="R366" s="408"/>
      <c r="S366" s="408"/>
      <c r="T366" s="408"/>
      <c r="U366" s="409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hidden="1" customHeight="1" x14ac:dyDescent="0.25">
      <c r="A367" s="382" t="s">
        <v>74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8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2000</v>
      </c>
      <c r="X368" s="371">
        <f>IFERROR(IF(W368="",0,CEILING((W368/$H368),1)*$H368),"")</f>
        <v>2004.6</v>
      </c>
      <c r="Y368" s="36">
        <f>IFERROR(IF(X368=0,"",ROUNDUP(X368/H368,0)*0.02175),"")</f>
        <v>5.5897499999999996</v>
      </c>
      <c r="Z368" s="56"/>
      <c r="AA368" s="57"/>
      <c r="AE368" s="64"/>
      <c r="BB368" s="268" t="s">
        <v>1</v>
      </c>
      <c r="BL368" s="64">
        <f>IFERROR(W368*I368/H368,"0")</f>
        <v>2144.6153846153848</v>
      </c>
      <c r="BM368" s="64">
        <f>IFERROR(X368*I368/H368,"0")</f>
        <v>2149.5479999999998</v>
      </c>
      <c r="BN368" s="64">
        <f>IFERROR(1/J368*(W368/H368),"0")</f>
        <v>4.5787545787545785</v>
      </c>
      <c r="BO368" s="64">
        <f>IFERROR(1/J368*(X368/H368),"0")</f>
        <v>4.5892857142857144</v>
      </c>
    </row>
    <row r="369" spans="1:67" ht="27" hidden="1" customHeight="1" x14ac:dyDescent="0.25">
      <c r="A369" s="54" t="s">
        <v>503</v>
      </c>
      <c r="B369" s="54" t="s">
        <v>504</v>
      </c>
      <c r="C369" s="31">
        <v>4301051445</v>
      </c>
      <c r="D369" s="378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505</v>
      </c>
      <c r="B370" s="54" t="s">
        <v>506</v>
      </c>
      <c r="C370" s="31">
        <v>4301051297</v>
      </c>
      <c r="D370" s="378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507</v>
      </c>
      <c r="B371" s="54" t="s">
        <v>508</v>
      </c>
      <c r="C371" s="31">
        <v>4301051444</v>
      </c>
      <c r="D371" s="378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79"/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1"/>
      <c r="O372" s="407" t="s">
        <v>72</v>
      </c>
      <c r="P372" s="408"/>
      <c r="Q372" s="408"/>
      <c r="R372" s="408"/>
      <c r="S372" s="408"/>
      <c r="T372" s="408"/>
      <c r="U372" s="409"/>
      <c r="V372" s="37" t="s">
        <v>73</v>
      </c>
      <c r="W372" s="372">
        <f>IFERROR(W368/H368,"0")+IFERROR(W369/H369,"0")+IFERROR(W370/H370,"0")+IFERROR(W371/H371,"0")</f>
        <v>256.41025641025641</v>
      </c>
      <c r="X372" s="372">
        <f>IFERROR(X368/H368,"0")+IFERROR(X369/H369,"0")+IFERROR(X370/H370,"0")+IFERROR(X371/H371,"0")</f>
        <v>257</v>
      </c>
      <c r="Y372" s="372">
        <f>IFERROR(IF(Y368="",0,Y368),"0")+IFERROR(IF(Y369="",0,Y369),"0")+IFERROR(IF(Y370="",0,Y370),"0")+IFERROR(IF(Y371="",0,Y371),"0")</f>
        <v>5.5897499999999996</v>
      </c>
      <c r="Z372" s="373"/>
      <c r="AA372" s="373"/>
    </row>
    <row r="373" spans="1:67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0"/>
      <c r="M373" s="380"/>
      <c r="N373" s="381"/>
      <c r="O373" s="407" t="s">
        <v>72</v>
      </c>
      <c r="P373" s="408"/>
      <c r="Q373" s="408"/>
      <c r="R373" s="408"/>
      <c r="S373" s="408"/>
      <c r="T373" s="408"/>
      <c r="U373" s="409"/>
      <c r="V373" s="37" t="s">
        <v>67</v>
      </c>
      <c r="W373" s="372">
        <f>IFERROR(SUM(W368:W371),"0")</f>
        <v>2000</v>
      </c>
      <c r="X373" s="372">
        <f>IFERROR(SUM(X368:X371),"0")</f>
        <v>2004.6</v>
      </c>
      <c r="Y373" s="37"/>
      <c r="Z373" s="373"/>
      <c r="AA373" s="373"/>
    </row>
    <row r="374" spans="1:67" ht="14.25" hidden="1" customHeight="1" x14ac:dyDescent="0.25">
      <c r="A374" s="382" t="s">
        <v>205</v>
      </c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0"/>
      <c r="N374" s="380"/>
      <c r="O374" s="380"/>
      <c r="P374" s="380"/>
      <c r="Q374" s="380"/>
      <c r="R374" s="380"/>
      <c r="S374" s="380"/>
      <c r="T374" s="380"/>
      <c r="U374" s="380"/>
      <c r="V374" s="380"/>
      <c r="W374" s="380"/>
      <c r="X374" s="380"/>
      <c r="Y374" s="380"/>
      <c r="Z374" s="366"/>
      <c r="AA374" s="366"/>
    </row>
    <row r="375" spans="1:67" ht="27" hidden="1" customHeight="1" x14ac:dyDescent="0.25">
      <c r="A375" s="54" t="s">
        <v>509</v>
      </c>
      <c r="B375" s="54" t="s">
        <v>510</v>
      </c>
      <c r="C375" s="31">
        <v>4301060322</v>
      </c>
      <c r="D375" s="378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3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79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0"/>
      <c r="N376" s="381"/>
      <c r="O376" s="407" t="s">
        <v>72</v>
      </c>
      <c r="P376" s="408"/>
      <c r="Q376" s="408"/>
      <c r="R376" s="408"/>
      <c r="S376" s="408"/>
      <c r="T376" s="408"/>
      <c r="U376" s="409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hidden="1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407" t="s">
        <v>72</v>
      </c>
      <c r="P377" s="408"/>
      <c r="Q377" s="408"/>
      <c r="R377" s="408"/>
      <c r="S377" s="408"/>
      <c r="T377" s="408"/>
      <c r="U377" s="409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hidden="1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hidden="1" customHeight="1" x14ac:dyDescent="0.25">
      <c r="A379" s="438" t="s">
        <v>512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65"/>
      <c r="AA379" s="365"/>
    </row>
    <row r="380" spans="1:67" ht="14.25" hidden="1" customHeight="1" x14ac:dyDescent="0.25">
      <c r="A380" s="382" t="s">
        <v>110</v>
      </c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0"/>
      <c r="N380" s="380"/>
      <c r="O380" s="380"/>
      <c r="P380" s="380"/>
      <c r="Q380" s="380"/>
      <c r="R380" s="380"/>
      <c r="S380" s="380"/>
      <c r="T380" s="380"/>
      <c r="U380" s="380"/>
      <c r="V380" s="380"/>
      <c r="W380" s="380"/>
      <c r="X380" s="380"/>
      <c r="Y380" s="380"/>
      <c r="Z380" s="366"/>
      <c r="AA380" s="366"/>
    </row>
    <row r="381" spans="1:67" ht="27" hidden="1" customHeight="1" x14ac:dyDescent="0.25">
      <c r="A381" s="54" t="s">
        <v>513</v>
      </c>
      <c r="B381" s="54" t="s">
        <v>514</v>
      </c>
      <c r="C381" s="31">
        <v>4301011428</v>
      </c>
      <c r="D381" s="378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515</v>
      </c>
      <c r="B382" s="54" t="s">
        <v>516</v>
      </c>
      <c r="C382" s="31">
        <v>4301011427</v>
      </c>
      <c r="D382" s="378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7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79"/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0"/>
      <c r="M383" s="380"/>
      <c r="N383" s="381"/>
      <c r="O383" s="407" t="s">
        <v>72</v>
      </c>
      <c r="P383" s="408"/>
      <c r="Q383" s="408"/>
      <c r="R383" s="408"/>
      <c r="S383" s="408"/>
      <c r="T383" s="408"/>
      <c r="U383" s="409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hidden="1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1"/>
      <c r="O384" s="407" t="s">
        <v>72</v>
      </c>
      <c r="P384" s="408"/>
      <c r="Q384" s="408"/>
      <c r="R384" s="408"/>
      <c r="S384" s="408"/>
      <c r="T384" s="408"/>
      <c r="U384" s="409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hidden="1" customHeight="1" x14ac:dyDescent="0.25">
      <c r="A385" s="382" t="s">
        <v>61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66"/>
      <c r="AA385" s="366"/>
    </row>
    <row r="386" spans="1:67" ht="27" hidden="1" customHeight="1" x14ac:dyDescent="0.25">
      <c r="A386" s="54" t="s">
        <v>517</v>
      </c>
      <c r="B386" s="54" t="s">
        <v>518</v>
      </c>
      <c r="C386" s="31">
        <v>4301031177</v>
      </c>
      <c r="D386" s="378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hidden="1" customHeight="1" x14ac:dyDescent="0.25">
      <c r="A387" s="54" t="s">
        <v>519</v>
      </c>
      <c r="B387" s="54" t="s">
        <v>520</v>
      </c>
      <c r="C387" s="31">
        <v>4301031174</v>
      </c>
      <c r="D387" s="378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521</v>
      </c>
      <c r="B388" s="54" t="s">
        <v>522</v>
      </c>
      <c r="C388" s="31">
        <v>4301031175</v>
      </c>
      <c r="D388" s="378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hidden="1" customHeight="1" x14ac:dyDescent="0.25">
      <c r="A389" s="54" t="s">
        <v>523</v>
      </c>
      <c r="B389" s="54" t="s">
        <v>524</v>
      </c>
      <c r="C389" s="31">
        <v>4301031236</v>
      </c>
      <c r="D389" s="378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525</v>
      </c>
      <c r="B390" s="54" t="s">
        <v>526</v>
      </c>
      <c r="C390" s="31">
        <v>4301031257</v>
      </c>
      <c r="D390" s="378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527</v>
      </c>
      <c r="B391" s="54" t="s">
        <v>528</v>
      </c>
      <c r="C391" s="31">
        <v>4301031178</v>
      </c>
      <c r="D391" s="378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529</v>
      </c>
      <c r="B392" s="54" t="s">
        <v>530</v>
      </c>
      <c r="C392" s="31">
        <v>4301031254</v>
      </c>
      <c r="D392" s="378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hidden="1" customHeight="1" x14ac:dyDescent="0.25">
      <c r="A393" s="54" t="s">
        <v>531</v>
      </c>
      <c r="B393" s="54" t="s">
        <v>532</v>
      </c>
      <c r="C393" s="31">
        <v>4301031171</v>
      </c>
      <c r="D393" s="378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533</v>
      </c>
      <c r="B394" s="54" t="s">
        <v>534</v>
      </c>
      <c r="C394" s="31">
        <v>4301031258</v>
      </c>
      <c r="D394" s="378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535</v>
      </c>
      <c r="B395" s="54" t="s">
        <v>536</v>
      </c>
      <c r="C395" s="31">
        <v>4301031170</v>
      </c>
      <c r="D395" s="378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hidden="1" customHeight="1" x14ac:dyDescent="0.25">
      <c r="A396" s="54" t="s">
        <v>537</v>
      </c>
      <c r="B396" s="54" t="s">
        <v>538</v>
      </c>
      <c r="C396" s="31">
        <v>4301031256</v>
      </c>
      <c r="D396" s="378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539</v>
      </c>
      <c r="B397" s="54" t="s">
        <v>540</v>
      </c>
      <c r="C397" s="31">
        <v>4301031172</v>
      </c>
      <c r="D397" s="378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541</v>
      </c>
      <c r="B398" s="54" t="s">
        <v>542</v>
      </c>
      <c r="C398" s="31">
        <v>4301031255</v>
      </c>
      <c r="D398" s="378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idden="1" x14ac:dyDescent="0.2">
      <c r="A399" s="379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0"/>
      <c r="N399" s="381"/>
      <c r="O399" s="407" t="s">
        <v>72</v>
      </c>
      <c r="P399" s="408"/>
      <c r="Q399" s="408"/>
      <c r="R399" s="408"/>
      <c r="S399" s="408"/>
      <c r="T399" s="408"/>
      <c r="U399" s="409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67" hidden="1" x14ac:dyDescent="0.2">
      <c r="A400" s="380"/>
      <c r="B400" s="380"/>
      <c r="C400" s="380"/>
      <c r="D400" s="380"/>
      <c r="E400" s="380"/>
      <c r="F400" s="380"/>
      <c r="G400" s="380"/>
      <c r="H400" s="380"/>
      <c r="I400" s="380"/>
      <c r="J400" s="380"/>
      <c r="K400" s="380"/>
      <c r="L400" s="380"/>
      <c r="M400" s="380"/>
      <c r="N400" s="381"/>
      <c r="O400" s="407" t="s">
        <v>72</v>
      </c>
      <c r="P400" s="408"/>
      <c r="Q400" s="408"/>
      <c r="R400" s="408"/>
      <c r="S400" s="408"/>
      <c r="T400" s="408"/>
      <c r="U400" s="409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67" ht="14.25" hidden="1" customHeight="1" x14ac:dyDescent="0.25">
      <c r="A401" s="382" t="s">
        <v>74</v>
      </c>
      <c r="B401" s="380"/>
      <c r="C401" s="380"/>
      <c r="D401" s="380"/>
      <c r="E401" s="380"/>
      <c r="F401" s="380"/>
      <c r="G401" s="380"/>
      <c r="H401" s="380"/>
      <c r="I401" s="380"/>
      <c r="J401" s="380"/>
      <c r="K401" s="380"/>
      <c r="L401" s="380"/>
      <c r="M401" s="380"/>
      <c r="N401" s="380"/>
      <c r="O401" s="380"/>
      <c r="P401" s="380"/>
      <c r="Q401" s="380"/>
      <c r="R401" s="380"/>
      <c r="S401" s="380"/>
      <c r="T401" s="380"/>
      <c r="U401" s="380"/>
      <c r="V401" s="380"/>
      <c r="W401" s="380"/>
      <c r="X401" s="380"/>
      <c r="Y401" s="380"/>
      <c r="Z401" s="366"/>
      <c r="AA401" s="366"/>
    </row>
    <row r="402" spans="1:67" ht="27" hidden="1" customHeight="1" x14ac:dyDescent="0.25">
      <c r="A402" s="54" t="s">
        <v>543</v>
      </c>
      <c r="B402" s="54" t="s">
        <v>544</v>
      </c>
      <c r="C402" s="31">
        <v>4301051258</v>
      </c>
      <c r="D402" s="378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hidden="1" customHeight="1" x14ac:dyDescent="0.25">
      <c r="A403" s="54" t="s">
        <v>545</v>
      </c>
      <c r="B403" s="54" t="s">
        <v>546</v>
      </c>
      <c r="C403" s="31">
        <v>4301051431</v>
      </c>
      <c r="D403" s="378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hidden="1" customHeight="1" x14ac:dyDescent="0.25">
      <c r="A404" s="54" t="s">
        <v>547</v>
      </c>
      <c r="B404" s="54" t="s">
        <v>548</v>
      </c>
      <c r="C404" s="31">
        <v>4301051284</v>
      </c>
      <c r="D404" s="378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hidden="1" x14ac:dyDescent="0.2">
      <c r="A405" s="379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407" t="s">
        <v>72</v>
      </c>
      <c r="P405" s="408"/>
      <c r="Q405" s="408"/>
      <c r="R405" s="408"/>
      <c r="S405" s="408"/>
      <c r="T405" s="408"/>
      <c r="U405" s="409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hidden="1" x14ac:dyDescent="0.2">
      <c r="A406" s="380"/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1"/>
      <c r="O406" s="407" t="s">
        <v>72</v>
      </c>
      <c r="P406" s="408"/>
      <c r="Q406" s="408"/>
      <c r="R406" s="408"/>
      <c r="S406" s="408"/>
      <c r="T406" s="408"/>
      <c r="U406" s="409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hidden="1" customHeight="1" x14ac:dyDescent="0.25">
      <c r="A407" s="382" t="s">
        <v>205</v>
      </c>
      <c r="B407" s="380"/>
      <c r="C407" s="380"/>
      <c r="D407" s="380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Q407" s="380"/>
      <c r="R407" s="380"/>
      <c r="S407" s="380"/>
      <c r="T407" s="380"/>
      <c r="U407" s="380"/>
      <c r="V407" s="380"/>
      <c r="W407" s="380"/>
      <c r="X407" s="380"/>
      <c r="Y407" s="380"/>
      <c r="Z407" s="366"/>
      <c r="AA407" s="366"/>
    </row>
    <row r="408" spans="1:67" ht="27" hidden="1" customHeight="1" x14ac:dyDescent="0.25">
      <c r="A408" s="54" t="s">
        <v>549</v>
      </c>
      <c r="B408" s="54" t="s">
        <v>550</v>
      </c>
      <c r="C408" s="31">
        <v>4301060352</v>
      </c>
      <c r="D408" s="378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46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79"/>
      <c r="B409" s="380"/>
      <c r="C409" s="380"/>
      <c r="D409" s="380"/>
      <c r="E409" s="380"/>
      <c r="F409" s="380"/>
      <c r="G409" s="380"/>
      <c r="H409" s="380"/>
      <c r="I409" s="380"/>
      <c r="J409" s="380"/>
      <c r="K409" s="380"/>
      <c r="L409" s="380"/>
      <c r="M409" s="380"/>
      <c r="N409" s="381"/>
      <c r="O409" s="407" t="s">
        <v>72</v>
      </c>
      <c r="P409" s="408"/>
      <c r="Q409" s="408"/>
      <c r="R409" s="408"/>
      <c r="S409" s="408"/>
      <c r="T409" s="408"/>
      <c r="U409" s="409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hidden="1" x14ac:dyDescent="0.2">
      <c r="A410" s="380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407" t="s">
        <v>72</v>
      </c>
      <c r="P410" s="408"/>
      <c r="Q410" s="408"/>
      <c r="R410" s="408"/>
      <c r="S410" s="408"/>
      <c r="T410" s="408"/>
      <c r="U410" s="409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hidden="1" customHeight="1" x14ac:dyDescent="0.25">
      <c r="A411" s="382" t="s">
        <v>88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380"/>
      <c r="Z411" s="366"/>
      <c r="AA411" s="366"/>
    </row>
    <row r="412" spans="1:67" ht="27" hidden="1" customHeight="1" x14ac:dyDescent="0.25">
      <c r="A412" s="54" t="s">
        <v>551</v>
      </c>
      <c r="B412" s="54" t="s">
        <v>552</v>
      </c>
      <c r="C412" s="31">
        <v>4301032045</v>
      </c>
      <c r="D412" s="378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6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555</v>
      </c>
      <c r="B413" s="54" t="s">
        <v>556</v>
      </c>
      <c r="C413" s="31">
        <v>4301032047</v>
      </c>
      <c r="D413" s="378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557</v>
      </c>
      <c r="B414" s="54" t="s">
        <v>558</v>
      </c>
      <c r="C414" s="31">
        <v>4301170011</v>
      </c>
      <c r="D414" s="378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79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407" t="s">
        <v>72</v>
      </c>
      <c r="P415" s="408"/>
      <c r="Q415" s="408"/>
      <c r="R415" s="408"/>
      <c r="S415" s="408"/>
      <c r="T415" s="408"/>
      <c r="U415" s="409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hidden="1" x14ac:dyDescent="0.2">
      <c r="A416" s="380"/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1"/>
      <c r="O416" s="407" t="s">
        <v>72</v>
      </c>
      <c r="P416" s="408"/>
      <c r="Q416" s="408"/>
      <c r="R416" s="408"/>
      <c r="S416" s="408"/>
      <c r="T416" s="408"/>
      <c r="U416" s="409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hidden="1" customHeight="1" x14ac:dyDescent="0.25">
      <c r="A417" s="438" t="s">
        <v>559</v>
      </c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0"/>
      <c r="M417" s="380"/>
      <c r="N417" s="380"/>
      <c r="O417" s="380"/>
      <c r="P417" s="380"/>
      <c r="Q417" s="380"/>
      <c r="R417" s="380"/>
      <c r="S417" s="380"/>
      <c r="T417" s="380"/>
      <c r="U417" s="380"/>
      <c r="V417" s="380"/>
      <c r="W417" s="380"/>
      <c r="X417" s="380"/>
      <c r="Y417" s="380"/>
      <c r="Z417" s="365"/>
      <c r="AA417" s="365"/>
    </row>
    <row r="418" spans="1:67" ht="14.25" hidden="1" customHeight="1" x14ac:dyDescent="0.25">
      <c r="A418" s="382" t="s">
        <v>102</v>
      </c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0"/>
      <c r="M418" s="380"/>
      <c r="N418" s="380"/>
      <c r="O418" s="380"/>
      <c r="P418" s="380"/>
      <c r="Q418" s="380"/>
      <c r="R418" s="380"/>
      <c r="S418" s="380"/>
      <c r="T418" s="380"/>
      <c r="U418" s="380"/>
      <c r="V418" s="380"/>
      <c r="W418" s="380"/>
      <c r="X418" s="380"/>
      <c r="Y418" s="380"/>
      <c r="Z418" s="366"/>
      <c r="AA418" s="366"/>
    </row>
    <row r="419" spans="1:67" ht="27" hidden="1" customHeight="1" x14ac:dyDescent="0.25">
      <c r="A419" s="54" t="s">
        <v>560</v>
      </c>
      <c r="B419" s="54" t="s">
        <v>561</v>
      </c>
      <c r="C419" s="31">
        <v>4301020214</v>
      </c>
      <c r="D419" s="378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562</v>
      </c>
      <c r="B420" s="54" t="s">
        <v>563</v>
      </c>
      <c r="C420" s="31">
        <v>4301020185</v>
      </c>
      <c r="D420" s="378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79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407" t="s">
        <v>72</v>
      </c>
      <c r="P421" s="408"/>
      <c r="Q421" s="408"/>
      <c r="R421" s="408"/>
      <c r="S421" s="408"/>
      <c r="T421" s="408"/>
      <c r="U421" s="409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hidden="1" x14ac:dyDescent="0.2">
      <c r="A422" s="380"/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1"/>
      <c r="O422" s="407" t="s">
        <v>72</v>
      </c>
      <c r="P422" s="408"/>
      <c r="Q422" s="408"/>
      <c r="R422" s="408"/>
      <c r="S422" s="408"/>
      <c r="T422" s="408"/>
      <c r="U422" s="409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hidden="1" customHeight="1" x14ac:dyDescent="0.25">
      <c r="A423" s="382" t="s">
        <v>61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66"/>
      <c r="AA423" s="366"/>
    </row>
    <row r="424" spans="1:67" ht="27" hidden="1" customHeight="1" x14ac:dyDescent="0.25">
      <c r="A424" s="54" t="s">
        <v>564</v>
      </c>
      <c r="B424" s="54" t="s">
        <v>565</v>
      </c>
      <c r="C424" s="31">
        <v>4301031212</v>
      </c>
      <c r="D424" s="378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hidden="1" customHeight="1" x14ac:dyDescent="0.25">
      <c r="A425" s="54" t="s">
        <v>566</v>
      </c>
      <c r="B425" s="54" t="s">
        <v>567</v>
      </c>
      <c r="C425" s="31">
        <v>4301031247</v>
      </c>
      <c r="D425" s="378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hidden="1" customHeight="1" x14ac:dyDescent="0.25">
      <c r="A426" s="54" t="s">
        <v>568</v>
      </c>
      <c r="B426" s="54" t="s">
        <v>569</v>
      </c>
      <c r="C426" s="31">
        <v>4301031176</v>
      </c>
      <c r="D426" s="378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hidden="1" customHeight="1" x14ac:dyDescent="0.25">
      <c r="A427" s="54" t="s">
        <v>570</v>
      </c>
      <c r="B427" s="54" t="s">
        <v>571</v>
      </c>
      <c r="C427" s="31">
        <v>4301031215</v>
      </c>
      <c r="D427" s="378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hidden="1" customHeight="1" x14ac:dyDescent="0.25">
      <c r="A428" s="54" t="s">
        <v>572</v>
      </c>
      <c r="B428" s="54" t="s">
        <v>573</v>
      </c>
      <c r="C428" s="31">
        <v>4301031167</v>
      </c>
      <c r="D428" s="378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574</v>
      </c>
      <c r="B429" s="54" t="s">
        <v>575</v>
      </c>
      <c r="C429" s="31">
        <v>4301031173</v>
      </c>
      <c r="D429" s="378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576</v>
      </c>
      <c r="B430" s="54" t="s">
        <v>577</v>
      </c>
      <c r="C430" s="31">
        <v>4301031103</v>
      </c>
      <c r="D430" s="378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idden="1" x14ac:dyDescent="0.2">
      <c r="A431" s="379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1"/>
      <c r="O431" s="407" t="s">
        <v>72</v>
      </c>
      <c r="P431" s="408"/>
      <c r="Q431" s="408"/>
      <c r="R431" s="408"/>
      <c r="S431" s="408"/>
      <c r="T431" s="408"/>
      <c r="U431" s="409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hidden="1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0"/>
      <c r="M432" s="380"/>
      <c r="N432" s="381"/>
      <c r="O432" s="407" t="s">
        <v>72</v>
      </c>
      <c r="P432" s="408"/>
      <c r="Q432" s="408"/>
      <c r="R432" s="408"/>
      <c r="S432" s="408"/>
      <c r="T432" s="408"/>
      <c r="U432" s="409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hidden="1" customHeight="1" x14ac:dyDescent="0.25">
      <c r="A433" s="382" t="s">
        <v>88</v>
      </c>
      <c r="B433" s="380"/>
      <c r="C433" s="380"/>
      <c r="D433" s="380"/>
      <c r="E433" s="380"/>
      <c r="F433" s="380"/>
      <c r="G433" s="380"/>
      <c r="H433" s="380"/>
      <c r="I433" s="380"/>
      <c r="J433" s="380"/>
      <c r="K433" s="380"/>
      <c r="L433" s="380"/>
      <c r="M433" s="380"/>
      <c r="N433" s="380"/>
      <c r="O433" s="380"/>
      <c r="P433" s="380"/>
      <c r="Q433" s="380"/>
      <c r="R433" s="380"/>
      <c r="S433" s="380"/>
      <c r="T433" s="380"/>
      <c r="U433" s="380"/>
      <c r="V433" s="380"/>
      <c r="W433" s="380"/>
      <c r="X433" s="380"/>
      <c r="Y433" s="380"/>
      <c r="Z433" s="366"/>
      <c r="AA433" s="366"/>
    </row>
    <row r="434" spans="1:67" ht="27" hidden="1" customHeight="1" x14ac:dyDescent="0.25">
      <c r="A434" s="54" t="s">
        <v>578</v>
      </c>
      <c r="B434" s="54" t="s">
        <v>579</v>
      </c>
      <c r="C434" s="31">
        <v>4301032046</v>
      </c>
      <c r="D434" s="378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hidden="1" customHeight="1" x14ac:dyDescent="0.25">
      <c r="A435" s="54" t="s">
        <v>580</v>
      </c>
      <c r="B435" s="54" t="s">
        <v>581</v>
      </c>
      <c r="C435" s="31">
        <v>4301040358</v>
      </c>
      <c r="D435" s="378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idden="1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407" t="s">
        <v>72</v>
      </c>
      <c r="P436" s="408"/>
      <c r="Q436" s="408"/>
      <c r="R436" s="408"/>
      <c r="S436" s="408"/>
      <c r="T436" s="408"/>
      <c r="U436" s="409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hidden="1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407" t="s">
        <v>72</v>
      </c>
      <c r="P437" s="408"/>
      <c r="Q437" s="408"/>
      <c r="R437" s="408"/>
      <c r="S437" s="408"/>
      <c r="T437" s="408"/>
      <c r="U437" s="409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hidden="1" customHeight="1" x14ac:dyDescent="0.25">
      <c r="A438" s="382" t="s">
        <v>97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66"/>
      <c r="AA438" s="366"/>
    </row>
    <row r="439" spans="1:67" ht="27" hidden="1" customHeight="1" x14ac:dyDescent="0.25">
      <c r="A439" s="54" t="s">
        <v>582</v>
      </c>
      <c r="B439" s="54" t="s">
        <v>583</v>
      </c>
      <c r="C439" s="31">
        <v>4301170010</v>
      </c>
      <c r="D439" s="378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79"/>
      <c r="B440" s="380"/>
      <c r="C440" s="380"/>
      <c r="D440" s="380"/>
      <c r="E440" s="380"/>
      <c r="F440" s="380"/>
      <c r="G440" s="380"/>
      <c r="H440" s="380"/>
      <c r="I440" s="380"/>
      <c r="J440" s="380"/>
      <c r="K440" s="380"/>
      <c r="L440" s="380"/>
      <c r="M440" s="380"/>
      <c r="N440" s="381"/>
      <c r="O440" s="407" t="s">
        <v>72</v>
      </c>
      <c r="P440" s="408"/>
      <c r="Q440" s="408"/>
      <c r="R440" s="408"/>
      <c r="S440" s="408"/>
      <c r="T440" s="408"/>
      <c r="U440" s="409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hidden="1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407" t="s">
        <v>72</v>
      </c>
      <c r="P441" s="408"/>
      <c r="Q441" s="408"/>
      <c r="R441" s="408"/>
      <c r="S441" s="408"/>
      <c r="T441" s="408"/>
      <c r="U441" s="409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hidden="1" customHeight="1" x14ac:dyDescent="0.25">
      <c r="A442" s="382" t="s">
        <v>584</v>
      </c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0"/>
      <c r="O442" s="380"/>
      <c r="P442" s="380"/>
      <c r="Q442" s="380"/>
      <c r="R442" s="380"/>
      <c r="S442" s="380"/>
      <c r="T442" s="380"/>
      <c r="U442" s="380"/>
      <c r="V442" s="380"/>
      <c r="W442" s="380"/>
      <c r="X442" s="380"/>
      <c r="Y442" s="380"/>
      <c r="Z442" s="366"/>
      <c r="AA442" s="366"/>
    </row>
    <row r="443" spans="1:67" ht="27" hidden="1" customHeight="1" x14ac:dyDescent="0.25">
      <c r="A443" s="54" t="s">
        <v>585</v>
      </c>
      <c r="B443" s="54" t="s">
        <v>586</v>
      </c>
      <c r="C443" s="31">
        <v>4301040357</v>
      </c>
      <c r="D443" s="378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58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79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1"/>
      <c r="O444" s="407" t="s">
        <v>72</v>
      </c>
      <c r="P444" s="408"/>
      <c r="Q444" s="408"/>
      <c r="R444" s="408"/>
      <c r="S444" s="408"/>
      <c r="T444" s="408"/>
      <c r="U444" s="409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hidden="1" x14ac:dyDescent="0.2">
      <c r="A445" s="380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407" t="s">
        <v>72</v>
      </c>
      <c r="P445" s="408"/>
      <c r="Q445" s="408"/>
      <c r="R445" s="408"/>
      <c r="S445" s="408"/>
      <c r="T445" s="408"/>
      <c r="U445" s="409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hidden="1" customHeight="1" x14ac:dyDescent="0.25">
      <c r="A446" s="438" t="s">
        <v>587</v>
      </c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Q446" s="380"/>
      <c r="R446" s="380"/>
      <c r="S446" s="380"/>
      <c r="T446" s="380"/>
      <c r="U446" s="380"/>
      <c r="V446" s="380"/>
      <c r="W446" s="380"/>
      <c r="X446" s="380"/>
      <c r="Y446" s="380"/>
      <c r="Z446" s="365"/>
      <c r="AA446" s="365"/>
    </row>
    <row r="447" spans="1:67" ht="14.25" hidden="1" customHeight="1" x14ac:dyDescent="0.25">
      <c r="A447" s="382" t="s">
        <v>61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66"/>
      <c r="AA447" s="366"/>
    </row>
    <row r="448" spans="1:67" ht="27" hidden="1" customHeight="1" x14ac:dyDescent="0.25">
      <c r="A448" s="54" t="s">
        <v>588</v>
      </c>
      <c r="B448" s="54" t="s">
        <v>589</v>
      </c>
      <c r="C448" s="31">
        <v>4301031294</v>
      </c>
      <c r="D448" s="378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56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591</v>
      </c>
      <c r="B449" s="54" t="s">
        <v>592</v>
      </c>
      <c r="C449" s="31">
        <v>4301031293</v>
      </c>
      <c r="D449" s="378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44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4301031291</v>
      </c>
      <c r="D450" s="378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90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79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0"/>
      <c r="N451" s="381"/>
      <c r="O451" s="407" t="s">
        <v>72</v>
      </c>
      <c r="P451" s="408"/>
      <c r="Q451" s="408"/>
      <c r="R451" s="408"/>
      <c r="S451" s="408"/>
      <c r="T451" s="408"/>
      <c r="U451" s="409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hidden="1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1"/>
      <c r="O452" s="407" t="s">
        <v>72</v>
      </c>
      <c r="P452" s="408"/>
      <c r="Q452" s="408"/>
      <c r="R452" s="408"/>
      <c r="S452" s="408"/>
      <c r="T452" s="408"/>
      <c r="U452" s="409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hidden="1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hidden="1" customHeight="1" x14ac:dyDescent="0.25">
      <c r="A454" s="438" t="s">
        <v>597</v>
      </c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0"/>
      <c r="N454" s="380"/>
      <c r="O454" s="380"/>
      <c r="P454" s="380"/>
      <c r="Q454" s="380"/>
      <c r="R454" s="380"/>
      <c r="S454" s="380"/>
      <c r="T454" s="380"/>
      <c r="U454" s="380"/>
      <c r="V454" s="380"/>
      <c r="W454" s="380"/>
      <c r="X454" s="380"/>
      <c r="Y454" s="380"/>
      <c r="Z454" s="365"/>
      <c r="AA454" s="365"/>
    </row>
    <row r="455" spans="1:67" ht="14.25" hidden="1" customHeight="1" x14ac:dyDescent="0.25">
      <c r="A455" s="382" t="s">
        <v>110</v>
      </c>
      <c r="B455" s="380"/>
      <c r="C455" s="380"/>
      <c r="D455" s="380"/>
      <c r="E455" s="380"/>
      <c r="F455" s="380"/>
      <c r="G455" s="380"/>
      <c r="H455" s="380"/>
      <c r="I455" s="380"/>
      <c r="J455" s="380"/>
      <c r="K455" s="380"/>
      <c r="L455" s="380"/>
      <c r="M455" s="380"/>
      <c r="N455" s="380"/>
      <c r="O455" s="380"/>
      <c r="P455" s="380"/>
      <c r="Q455" s="380"/>
      <c r="R455" s="380"/>
      <c r="S455" s="380"/>
      <c r="T455" s="380"/>
      <c r="U455" s="380"/>
      <c r="V455" s="380"/>
      <c r="W455" s="380"/>
      <c r="X455" s="380"/>
      <c r="Y455" s="380"/>
      <c r="Z455" s="366"/>
      <c r="AA455" s="366"/>
    </row>
    <row r="456" spans="1:67" ht="27" hidden="1" customHeight="1" x14ac:dyDescent="0.25">
      <c r="A456" s="54" t="s">
        <v>598</v>
      </c>
      <c r="B456" s="54" t="s">
        <v>599</v>
      </c>
      <c r="C456" s="31">
        <v>4301011795</v>
      </c>
      <c r="D456" s="378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8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7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500</v>
      </c>
      <c r="X457" s="371">
        <f t="shared" si="81"/>
        <v>501.6</v>
      </c>
      <c r="Y457" s="36">
        <f t="shared" si="82"/>
        <v>1.1362000000000001</v>
      </c>
      <c r="Z457" s="56"/>
      <c r="AA457" s="57"/>
      <c r="AE457" s="64"/>
      <c r="BB457" s="312" t="s">
        <v>1</v>
      </c>
      <c r="BL457" s="64">
        <f t="shared" si="83"/>
        <v>534.09090909090912</v>
      </c>
      <c r="BM457" s="64">
        <f t="shared" si="84"/>
        <v>535.79999999999995</v>
      </c>
      <c r="BN457" s="64">
        <f t="shared" si="85"/>
        <v>0.91054778554778548</v>
      </c>
      <c r="BO457" s="64">
        <f t="shared" si="86"/>
        <v>0.91346153846153855</v>
      </c>
    </row>
    <row r="458" spans="1:67" ht="27" hidden="1" customHeight="1" x14ac:dyDescent="0.25">
      <c r="A458" s="54" t="s">
        <v>602</v>
      </c>
      <c r="B458" s="54" t="s">
        <v>603</v>
      </c>
      <c r="C458" s="31">
        <v>4301011369</v>
      </c>
      <c r="D458" s="378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75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hidden="1" customHeight="1" x14ac:dyDescent="0.25">
      <c r="A459" s="54" t="s">
        <v>605</v>
      </c>
      <c r="B459" s="54" t="s">
        <v>606</v>
      </c>
      <c r="C459" s="31">
        <v>4301011785</v>
      </c>
      <c r="D459" s="378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7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hidden="1" customHeight="1" x14ac:dyDescent="0.25">
      <c r="A460" s="54" t="s">
        <v>607</v>
      </c>
      <c r="B460" s="54" t="s">
        <v>608</v>
      </c>
      <c r="C460" s="31">
        <v>4301011774</v>
      </c>
      <c r="D460" s="378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8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500</v>
      </c>
      <c r="X461" s="371">
        <f t="shared" si="81"/>
        <v>501.6</v>
      </c>
      <c r="Y461" s="36">
        <f t="shared" si="82"/>
        <v>1.1362000000000001</v>
      </c>
      <c r="Z461" s="56"/>
      <c r="AA461" s="57"/>
      <c r="AE461" s="64"/>
      <c r="BB461" s="316" t="s">
        <v>1</v>
      </c>
      <c r="BL461" s="64">
        <f t="shared" si="83"/>
        <v>534.09090909090912</v>
      </c>
      <c r="BM461" s="64">
        <f t="shared" si="84"/>
        <v>535.79999999999995</v>
      </c>
      <c r="BN461" s="64">
        <f t="shared" si="85"/>
        <v>0.91054778554778548</v>
      </c>
      <c r="BO461" s="64">
        <f t="shared" si="86"/>
        <v>0.91346153846153855</v>
      </c>
    </row>
    <row r="462" spans="1:67" ht="16.5" hidden="1" customHeight="1" x14ac:dyDescent="0.25">
      <c r="A462" s="54" t="s">
        <v>611</v>
      </c>
      <c r="B462" s="54" t="s">
        <v>612</v>
      </c>
      <c r="C462" s="31">
        <v>4301011799</v>
      </c>
      <c r="D462" s="378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7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hidden="1" customHeight="1" x14ac:dyDescent="0.25">
      <c r="A463" s="54" t="s">
        <v>613</v>
      </c>
      <c r="B463" s="54" t="s">
        <v>614</v>
      </c>
      <c r="C463" s="31">
        <v>4301011778</v>
      </c>
      <c r="D463" s="378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615</v>
      </c>
      <c r="B464" s="54" t="s">
        <v>616</v>
      </c>
      <c r="C464" s="31">
        <v>4301011775</v>
      </c>
      <c r="D464" s="378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5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hidden="1" customHeight="1" x14ac:dyDescent="0.25">
      <c r="A465" s="54" t="s">
        <v>617</v>
      </c>
      <c r="B465" s="54" t="s">
        <v>618</v>
      </c>
      <c r="C465" s="31">
        <v>4301011770</v>
      </c>
      <c r="D465" s="378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619</v>
      </c>
      <c r="B466" s="54" t="s">
        <v>620</v>
      </c>
      <c r="C466" s="31">
        <v>4301011190</v>
      </c>
      <c r="D466" s="378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621</v>
      </c>
      <c r="B467" s="54" t="s">
        <v>622</v>
      </c>
      <c r="C467" s="31">
        <v>4301011784</v>
      </c>
      <c r="D467" s="378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79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380"/>
      <c r="M468" s="380"/>
      <c r="N468" s="381"/>
      <c r="O468" s="407" t="s">
        <v>72</v>
      </c>
      <c r="P468" s="408"/>
      <c r="Q468" s="408"/>
      <c r="R468" s="408"/>
      <c r="S468" s="408"/>
      <c r="T468" s="408"/>
      <c r="U468" s="409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189.39393939393938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190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2.2724000000000002</v>
      </c>
      <c r="Z468" s="373"/>
      <c r="AA468" s="373"/>
    </row>
    <row r="469" spans="1:67" x14ac:dyDescent="0.2">
      <c r="A469" s="380"/>
      <c r="B469" s="380"/>
      <c r="C469" s="380"/>
      <c r="D469" s="380"/>
      <c r="E469" s="380"/>
      <c r="F469" s="380"/>
      <c r="G469" s="380"/>
      <c r="H469" s="380"/>
      <c r="I469" s="380"/>
      <c r="J469" s="380"/>
      <c r="K469" s="380"/>
      <c r="L469" s="380"/>
      <c r="M469" s="380"/>
      <c r="N469" s="381"/>
      <c r="O469" s="407" t="s">
        <v>72</v>
      </c>
      <c r="P469" s="408"/>
      <c r="Q469" s="408"/>
      <c r="R469" s="408"/>
      <c r="S469" s="408"/>
      <c r="T469" s="408"/>
      <c r="U469" s="409"/>
      <c r="V469" s="37" t="s">
        <v>67</v>
      </c>
      <c r="W469" s="372">
        <f>IFERROR(SUM(W456:W467),"0")</f>
        <v>1000</v>
      </c>
      <c r="X469" s="372">
        <f>IFERROR(SUM(X456:X467),"0")</f>
        <v>1003.2</v>
      </c>
      <c r="Y469" s="37"/>
      <c r="Z469" s="373"/>
      <c r="AA469" s="373"/>
    </row>
    <row r="470" spans="1:67" ht="14.25" hidden="1" customHeight="1" x14ac:dyDescent="0.25">
      <c r="A470" s="382" t="s">
        <v>102</v>
      </c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0"/>
      <c r="O470" s="380"/>
      <c r="P470" s="380"/>
      <c r="Q470" s="380"/>
      <c r="R470" s="380"/>
      <c r="S470" s="380"/>
      <c r="T470" s="380"/>
      <c r="U470" s="380"/>
      <c r="V470" s="380"/>
      <c r="W470" s="380"/>
      <c r="X470" s="380"/>
      <c r="Y470" s="380"/>
      <c r="Z470" s="366"/>
      <c r="AA470" s="366"/>
    </row>
    <row r="471" spans="1:67" ht="16.5" hidden="1" customHeight="1" x14ac:dyDescent="0.25">
      <c r="A471" s="54" t="s">
        <v>623</v>
      </c>
      <c r="B471" s="54" t="s">
        <v>624</v>
      </c>
      <c r="C471" s="31">
        <v>4301020222</v>
      </c>
      <c r="D471" s="378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64"/>
      <c r="BB471" s="323" t="s">
        <v>1</v>
      </c>
      <c r="BL471" s="64">
        <f>IFERROR(W471*I471/H471,"0")</f>
        <v>0</v>
      </c>
      <c r="BM471" s="64">
        <f>IFERROR(X471*I471/H471,"0")</f>
        <v>0</v>
      </c>
      <c r="BN471" s="64">
        <f>IFERROR(1/J471*(W471/H471),"0")</f>
        <v>0</v>
      </c>
      <c r="BO471" s="64">
        <f>IFERROR(1/J471*(X471/H471),"0")</f>
        <v>0</v>
      </c>
    </row>
    <row r="472" spans="1:67" ht="16.5" hidden="1" customHeight="1" x14ac:dyDescent="0.25">
      <c r="A472" s="54" t="s">
        <v>625</v>
      </c>
      <c r="B472" s="54" t="s">
        <v>626</v>
      </c>
      <c r="C472" s="31">
        <v>4301020206</v>
      </c>
      <c r="D472" s="378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hidden="1" x14ac:dyDescent="0.2">
      <c r="A473" s="379"/>
      <c r="B473" s="380"/>
      <c r="C473" s="380"/>
      <c r="D473" s="380"/>
      <c r="E473" s="380"/>
      <c r="F473" s="380"/>
      <c r="G473" s="380"/>
      <c r="H473" s="380"/>
      <c r="I473" s="380"/>
      <c r="J473" s="380"/>
      <c r="K473" s="380"/>
      <c r="L473" s="380"/>
      <c r="M473" s="380"/>
      <c r="N473" s="381"/>
      <c r="O473" s="407" t="s">
        <v>72</v>
      </c>
      <c r="P473" s="408"/>
      <c r="Q473" s="408"/>
      <c r="R473" s="408"/>
      <c r="S473" s="408"/>
      <c r="T473" s="408"/>
      <c r="U473" s="409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67" hidden="1" x14ac:dyDescent="0.2">
      <c r="A474" s="380"/>
      <c r="B474" s="380"/>
      <c r="C474" s="380"/>
      <c r="D474" s="380"/>
      <c r="E474" s="380"/>
      <c r="F474" s="380"/>
      <c r="G474" s="380"/>
      <c r="H474" s="380"/>
      <c r="I474" s="380"/>
      <c r="J474" s="380"/>
      <c r="K474" s="380"/>
      <c r="L474" s="380"/>
      <c r="M474" s="380"/>
      <c r="N474" s="381"/>
      <c r="O474" s="407" t="s">
        <v>72</v>
      </c>
      <c r="P474" s="408"/>
      <c r="Q474" s="408"/>
      <c r="R474" s="408"/>
      <c r="S474" s="408"/>
      <c r="T474" s="408"/>
      <c r="U474" s="409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67" ht="14.25" hidden="1" customHeight="1" x14ac:dyDescent="0.25">
      <c r="A475" s="382" t="s">
        <v>61</v>
      </c>
      <c r="B475" s="380"/>
      <c r="C475" s="380"/>
      <c r="D475" s="380"/>
      <c r="E475" s="380"/>
      <c r="F475" s="380"/>
      <c r="G475" s="380"/>
      <c r="H475" s="380"/>
      <c r="I475" s="380"/>
      <c r="J475" s="380"/>
      <c r="K475" s="380"/>
      <c r="L475" s="380"/>
      <c r="M475" s="380"/>
      <c r="N475" s="380"/>
      <c r="O475" s="380"/>
      <c r="P475" s="380"/>
      <c r="Q475" s="380"/>
      <c r="R475" s="380"/>
      <c r="S475" s="380"/>
      <c r="T475" s="380"/>
      <c r="U475" s="380"/>
      <c r="V475" s="380"/>
      <c r="W475" s="380"/>
      <c r="X475" s="380"/>
      <c r="Y475" s="380"/>
      <c r="Z475" s="366"/>
      <c r="AA475" s="366"/>
    </row>
    <row r="476" spans="1:67" ht="27" hidden="1" customHeight="1" x14ac:dyDescent="0.25">
      <c r="A476" s="54" t="s">
        <v>627</v>
      </c>
      <c r="B476" s="54" t="s">
        <v>628</v>
      </c>
      <c r="C476" s="31">
        <v>4301031252</v>
      </c>
      <c r="D476" s="378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0</v>
      </c>
      <c r="X476" s="371">
        <f t="shared" ref="X476:X481" si="87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25" t="s">
        <v>1</v>
      </c>
      <c r="BL476" s="64">
        <f t="shared" ref="BL476:BL481" si="88">IFERROR(W476*I476/H476,"0")</f>
        <v>0</v>
      </c>
      <c r="BM476" s="64">
        <f t="shared" ref="BM476:BM481" si="89">IFERROR(X476*I476/H476,"0")</f>
        <v>0</v>
      </c>
      <c r="BN476" s="64">
        <f t="shared" ref="BN476:BN481" si="90">IFERROR(1/J476*(W476/H476),"0")</f>
        <v>0</v>
      </c>
      <c r="BO476" s="64">
        <f t="shared" ref="BO476:BO481" si="91">IFERROR(1/J476*(X476/H476),"0")</f>
        <v>0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8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500</v>
      </c>
      <c r="X477" s="371">
        <f t="shared" si="87"/>
        <v>501.6</v>
      </c>
      <c r="Y477" s="36">
        <f>IFERROR(IF(X477=0,"",ROUNDUP(X477/H477,0)*0.01196),"")</f>
        <v>1.1362000000000001</v>
      </c>
      <c r="Z477" s="56"/>
      <c r="AA477" s="57"/>
      <c r="AE477" s="64"/>
      <c r="BB477" s="326" t="s">
        <v>1</v>
      </c>
      <c r="BL477" s="64">
        <f t="shared" si="88"/>
        <v>534.09090909090912</v>
      </c>
      <c r="BM477" s="64">
        <f t="shared" si="89"/>
        <v>535.79999999999995</v>
      </c>
      <c r="BN477" s="64">
        <f t="shared" si="90"/>
        <v>0.91054778554778548</v>
      </c>
      <c r="BO477" s="64">
        <f t="shared" si="91"/>
        <v>0.91346153846153855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8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500</v>
      </c>
      <c r="X478" s="371">
        <f t="shared" si="87"/>
        <v>501.6</v>
      </c>
      <c r="Y478" s="36">
        <f>IFERROR(IF(X478=0,"",ROUNDUP(X478/H478,0)*0.01196),"")</f>
        <v>1.1362000000000001</v>
      </c>
      <c r="Z478" s="56"/>
      <c r="AA478" s="57"/>
      <c r="AE478" s="64"/>
      <c r="BB478" s="327" t="s">
        <v>1</v>
      </c>
      <c r="BL478" s="64">
        <f t="shared" si="88"/>
        <v>534.09090909090912</v>
      </c>
      <c r="BM478" s="64">
        <f t="shared" si="89"/>
        <v>535.79999999999995</v>
      </c>
      <c r="BN478" s="64">
        <f t="shared" si="90"/>
        <v>0.91054778554778548</v>
      </c>
      <c r="BO478" s="64">
        <f t="shared" si="91"/>
        <v>0.91346153846153855</v>
      </c>
    </row>
    <row r="479" spans="1:67" ht="27" hidden="1" customHeight="1" x14ac:dyDescent="0.25">
      <c r="A479" s="54" t="s">
        <v>633</v>
      </c>
      <c r="B479" s="54" t="s">
        <v>634</v>
      </c>
      <c r="C479" s="31">
        <v>4301031249</v>
      </c>
      <c r="D479" s="378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635</v>
      </c>
      <c r="B480" s="54" t="s">
        <v>636</v>
      </c>
      <c r="C480" s="31">
        <v>4301031251</v>
      </c>
      <c r="D480" s="378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637</v>
      </c>
      <c r="B481" s="54" t="s">
        <v>638</v>
      </c>
      <c r="C481" s="31">
        <v>4301031253</v>
      </c>
      <c r="D481" s="378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79"/>
      <c r="B482" s="380"/>
      <c r="C482" s="380"/>
      <c r="D482" s="380"/>
      <c r="E482" s="380"/>
      <c r="F482" s="380"/>
      <c r="G482" s="380"/>
      <c r="H482" s="380"/>
      <c r="I482" s="380"/>
      <c r="J482" s="380"/>
      <c r="K482" s="380"/>
      <c r="L482" s="380"/>
      <c r="M482" s="380"/>
      <c r="N482" s="381"/>
      <c r="O482" s="407" t="s">
        <v>72</v>
      </c>
      <c r="P482" s="408"/>
      <c r="Q482" s="408"/>
      <c r="R482" s="408"/>
      <c r="S482" s="408"/>
      <c r="T482" s="408"/>
      <c r="U482" s="409"/>
      <c r="V482" s="37" t="s">
        <v>73</v>
      </c>
      <c r="W482" s="372">
        <f>IFERROR(W476/H476,"0")+IFERROR(W477/H477,"0")+IFERROR(W478/H478,"0")+IFERROR(W479/H479,"0")+IFERROR(W480/H480,"0")+IFERROR(W481/H481,"0")</f>
        <v>189.39393939393938</v>
      </c>
      <c r="X482" s="372">
        <f>IFERROR(X476/H476,"0")+IFERROR(X477/H477,"0")+IFERROR(X478/H478,"0")+IFERROR(X479/H479,"0")+IFERROR(X480/H480,"0")+IFERROR(X481/H481,"0")</f>
        <v>190</v>
      </c>
      <c r="Y482" s="372">
        <f>IFERROR(IF(Y476="",0,Y476),"0")+IFERROR(IF(Y477="",0,Y477),"0")+IFERROR(IF(Y478="",0,Y478),"0")+IFERROR(IF(Y479="",0,Y479),"0")+IFERROR(IF(Y480="",0,Y480),"0")+IFERROR(IF(Y481="",0,Y481),"0")</f>
        <v>2.2724000000000002</v>
      </c>
      <c r="Z482" s="373"/>
      <c r="AA482" s="373"/>
    </row>
    <row r="483" spans="1:67" x14ac:dyDescent="0.2">
      <c r="A483" s="380"/>
      <c r="B483" s="380"/>
      <c r="C483" s="380"/>
      <c r="D483" s="380"/>
      <c r="E483" s="380"/>
      <c r="F483" s="380"/>
      <c r="G483" s="380"/>
      <c r="H483" s="380"/>
      <c r="I483" s="380"/>
      <c r="J483" s="380"/>
      <c r="K483" s="380"/>
      <c r="L483" s="380"/>
      <c r="M483" s="380"/>
      <c r="N483" s="381"/>
      <c r="O483" s="407" t="s">
        <v>72</v>
      </c>
      <c r="P483" s="408"/>
      <c r="Q483" s="408"/>
      <c r="R483" s="408"/>
      <c r="S483" s="408"/>
      <c r="T483" s="408"/>
      <c r="U483" s="409"/>
      <c r="V483" s="37" t="s">
        <v>67</v>
      </c>
      <c r="W483" s="372">
        <f>IFERROR(SUM(W476:W481),"0")</f>
        <v>1000</v>
      </c>
      <c r="X483" s="372">
        <f>IFERROR(SUM(X476:X481),"0")</f>
        <v>1003.2</v>
      </c>
      <c r="Y483" s="37"/>
      <c r="Z483" s="373"/>
      <c r="AA483" s="373"/>
    </row>
    <row r="484" spans="1:67" ht="14.25" hidden="1" customHeight="1" x14ac:dyDescent="0.25">
      <c r="A484" s="382" t="s">
        <v>74</v>
      </c>
      <c r="B484" s="380"/>
      <c r="C484" s="380"/>
      <c r="D484" s="380"/>
      <c r="E484" s="380"/>
      <c r="F484" s="380"/>
      <c r="G484" s="380"/>
      <c r="H484" s="380"/>
      <c r="I484" s="380"/>
      <c r="J484" s="380"/>
      <c r="K484" s="380"/>
      <c r="L484" s="380"/>
      <c r="M484" s="380"/>
      <c r="N484" s="380"/>
      <c r="O484" s="380"/>
      <c r="P484" s="380"/>
      <c r="Q484" s="380"/>
      <c r="R484" s="380"/>
      <c r="S484" s="380"/>
      <c r="T484" s="380"/>
      <c r="U484" s="380"/>
      <c r="V484" s="380"/>
      <c r="W484" s="380"/>
      <c r="X484" s="380"/>
      <c r="Y484" s="380"/>
      <c r="Z484" s="366"/>
      <c r="AA484" s="366"/>
    </row>
    <row r="485" spans="1:67" ht="16.5" hidden="1" customHeight="1" x14ac:dyDescent="0.25">
      <c r="A485" s="54" t="s">
        <v>639</v>
      </c>
      <c r="B485" s="54" t="s">
        <v>640</v>
      </c>
      <c r="C485" s="31">
        <v>4301051230</v>
      </c>
      <c r="D485" s="378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641</v>
      </c>
      <c r="B486" s="54" t="s">
        <v>642</v>
      </c>
      <c r="C486" s="31">
        <v>4301051231</v>
      </c>
      <c r="D486" s="378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6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hidden="1" customHeight="1" x14ac:dyDescent="0.25">
      <c r="A487" s="54" t="s">
        <v>643</v>
      </c>
      <c r="B487" s="54" t="s">
        <v>644</v>
      </c>
      <c r="C487" s="31">
        <v>4301051058</v>
      </c>
      <c r="D487" s="378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79"/>
      <c r="B488" s="380"/>
      <c r="C488" s="380"/>
      <c r="D488" s="380"/>
      <c r="E488" s="380"/>
      <c r="F488" s="380"/>
      <c r="G488" s="380"/>
      <c r="H488" s="380"/>
      <c r="I488" s="380"/>
      <c r="J488" s="380"/>
      <c r="K488" s="380"/>
      <c r="L488" s="380"/>
      <c r="M488" s="380"/>
      <c r="N488" s="381"/>
      <c r="O488" s="407" t="s">
        <v>72</v>
      </c>
      <c r="P488" s="408"/>
      <c r="Q488" s="408"/>
      <c r="R488" s="408"/>
      <c r="S488" s="408"/>
      <c r="T488" s="408"/>
      <c r="U488" s="409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hidden="1" x14ac:dyDescent="0.2">
      <c r="A489" s="380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407" t="s">
        <v>72</v>
      </c>
      <c r="P489" s="408"/>
      <c r="Q489" s="408"/>
      <c r="R489" s="408"/>
      <c r="S489" s="408"/>
      <c r="T489" s="408"/>
      <c r="U489" s="409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hidden="1" customHeight="1" x14ac:dyDescent="0.25">
      <c r="A490" s="382" t="s">
        <v>205</v>
      </c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0"/>
      <c r="O490" s="380"/>
      <c r="P490" s="380"/>
      <c r="Q490" s="380"/>
      <c r="R490" s="380"/>
      <c r="S490" s="380"/>
      <c r="T490" s="380"/>
      <c r="U490" s="380"/>
      <c r="V490" s="380"/>
      <c r="W490" s="380"/>
      <c r="X490" s="380"/>
      <c r="Y490" s="380"/>
      <c r="Z490" s="366"/>
      <c r="AA490" s="366"/>
    </row>
    <row r="491" spans="1:67" ht="16.5" hidden="1" customHeight="1" x14ac:dyDescent="0.25">
      <c r="A491" s="54" t="s">
        <v>645</v>
      </c>
      <c r="B491" s="54" t="s">
        <v>646</v>
      </c>
      <c r="C491" s="31">
        <v>4301060363</v>
      </c>
      <c r="D491" s="378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8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379"/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1"/>
      <c r="O492" s="407" t="s">
        <v>72</v>
      </c>
      <c r="P492" s="408"/>
      <c r="Q492" s="408"/>
      <c r="R492" s="408"/>
      <c r="S492" s="408"/>
      <c r="T492" s="408"/>
      <c r="U492" s="409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hidden="1" x14ac:dyDescent="0.2">
      <c r="A493" s="380"/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1"/>
      <c r="O493" s="407" t="s">
        <v>72</v>
      </c>
      <c r="P493" s="408"/>
      <c r="Q493" s="408"/>
      <c r="R493" s="408"/>
      <c r="S493" s="408"/>
      <c r="T493" s="408"/>
      <c r="U493" s="409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hidden="1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hidden="1" customHeight="1" x14ac:dyDescent="0.25">
      <c r="A495" s="438" t="s">
        <v>648</v>
      </c>
      <c r="B495" s="380"/>
      <c r="C495" s="380"/>
      <c r="D495" s="380"/>
      <c r="E495" s="380"/>
      <c r="F495" s="380"/>
      <c r="G495" s="380"/>
      <c r="H495" s="380"/>
      <c r="I495" s="380"/>
      <c r="J495" s="380"/>
      <c r="K495" s="380"/>
      <c r="L495" s="380"/>
      <c r="M495" s="380"/>
      <c r="N495" s="380"/>
      <c r="O495" s="380"/>
      <c r="P495" s="380"/>
      <c r="Q495" s="380"/>
      <c r="R495" s="380"/>
      <c r="S495" s="380"/>
      <c r="T495" s="380"/>
      <c r="U495" s="380"/>
      <c r="V495" s="380"/>
      <c r="W495" s="380"/>
      <c r="X495" s="380"/>
      <c r="Y495" s="380"/>
      <c r="Z495" s="365"/>
      <c r="AA495" s="365"/>
    </row>
    <row r="496" spans="1:67" ht="14.25" hidden="1" customHeight="1" x14ac:dyDescent="0.25">
      <c r="A496" s="382" t="s">
        <v>110</v>
      </c>
      <c r="B496" s="380"/>
      <c r="C496" s="380"/>
      <c r="D496" s="380"/>
      <c r="E496" s="380"/>
      <c r="F496" s="380"/>
      <c r="G496" s="380"/>
      <c r="H496" s="380"/>
      <c r="I496" s="380"/>
      <c r="J496" s="380"/>
      <c r="K496" s="380"/>
      <c r="L496" s="380"/>
      <c r="M496" s="380"/>
      <c r="N496" s="380"/>
      <c r="O496" s="380"/>
      <c r="P496" s="380"/>
      <c r="Q496" s="380"/>
      <c r="R496" s="380"/>
      <c r="S496" s="380"/>
      <c r="T496" s="380"/>
      <c r="U496" s="380"/>
      <c r="V496" s="380"/>
      <c r="W496" s="380"/>
      <c r="X496" s="380"/>
      <c r="Y496" s="380"/>
      <c r="Z496" s="366"/>
      <c r="AA496" s="366"/>
    </row>
    <row r="497" spans="1:67" ht="27" hidden="1" customHeight="1" x14ac:dyDescent="0.25">
      <c r="A497" s="54" t="s">
        <v>649</v>
      </c>
      <c r="B497" s="54" t="s">
        <v>650</v>
      </c>
      <c r="C497" s="31">
        <v>4301011763</v>
      </c>
      <c r="D497" s="378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74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hidden="1" customHeight="1" x14ac:dyDescent="0.25">
      <c r="A498" s="54" t="s">
        <v>652</v>
      </c>
      <c r="B498" s="54" t="s">
        <v>653</v>
      </c>
      <c r="C498" s="31">
        <v>4301011951</v>
      </c>
      <c r="D498" s="378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5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hidden="1" customHeight="1" x14ac:dyDescent="0.25">
      <c r="A499" s="54" t="s">
        <v>655</v>
      </c>
      <c r="B499" s="54" t="s">
        <v>656</v>
      </c>
      <c r="C499" s="31">
        <v>4301011585</v>
      </c>
      <c r="D499" s="378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658</v>
      </c>
      <c r="B500" s="54" t="s">
        <v>659</v>
      </c>
      <c r="C500" s="31">
        <v>4301011950</v>
      </c>
      <c r="D500" s="378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58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hidden="1" customHeight="1" x14ac:dyDescent="0.25">
      <c r="A501" s="54" t="s">
        <v>661</v>
      </c>
      <c r="B501" s="54" t="s">
        <v>662</v>
      </c>
      <c r="C501" s="31">
        <v>4301011584</v>
      </c>
      <c r="D501" s="378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3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664</v>
      </c>
      <c r="B502" s="54" t="s">
        <v>665</v>
      </c>
      <c r="C502" s="31">
        <v>4301011762</v>
      </c>
      <c r="D502" s="378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2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667</v>
      </c>
      <c r="B503" s="54" t="s">
        <v>668</v>
      </c>
      <c r="C503" s="31">
        <v>4301011551</v>
      </c>
      <c r="D503" s="378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9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idden="1" x14ac:dyDescent="0.2">
      <c r="A504" s="379"/>
      <c r="B504" s="380"/>
      <c r="C504" s="380"/>
      <c r="D504" s="380"/>
      <c r="E504" s="380"/>
      <c r="F504" s="380"/>
      <c r="G504" s="380"/>
      <c r="H504" s="380"/>
      <c r="I504" s="380"/>
      <c r="J504" s="380"/>
      <c r="K504" s="380"/>
      <c r="L504" s="380"/>
      <c r="M504" s="380"/>
      <c r="N504" s="381"/>
      <c r="O504" s="407" t="s">
        <v>72</v>
      </c>
      <c r="P504" s="408"/>
      <c r="Q504" s="408"/>
      <c r="R504" s="408"/>
      <c r="S504" s="408"/>
      <c r="T504" s="408"/>
      <c r="U504" s="409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hidden="1" x14ac:dyDescent="0.2">
      <c r="A505" s="380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407" t="s">
        <v>72</v>
      </c>
      <c r="P505" s="408"/>
      <c r="Q505" s="408"/>
      <c r="R505" s="408"/>
      <c r="S505" s="408"/>
      <c r="T505" s="408"/>
      <c r="U505" s="409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hidden="1" customHeight="1" x14ac:dyDescent="0.25">
      <c r="A506" s="382" t="s">
        <v>102</v>
      </c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0"/>
      <c r="O506" s="380"/>
      <c r="P506" s="380"/>
      <c r="Q506" s="380"/>
      <c r="R506" s="380"/>
      <c r="S506" s="380"/>
      <c r="T506" s="380"/>
      <c r="U506" s="380"/>
      <c r="V506" s="380"/>
      <c r="W506" s="380"/>
      <c r="X506" s="380"/>
      <c r="Y506" s="380"/>
      <c r="Z506" s="366"/>
      <c r="AA506" s="366"/>
    </row>
    <row r="507" spans="1:67" ht="27" hidden="1" customHeight="1" x14ac:dyDescent="0.25">
      <c r="A507" s="54" t="s">
        <v>670</v>
      </c>
      <c r="B507" s="54" t="s">
        <v>671</v>
      </c>
      <c r="C507" s="31">
        <v>4301020260</v>
      </c>
      <c r="D507" s="378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23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hidden="1" customHeight="1" x14ac:dyDescent="0.25">
      <c r="A508" s="54" t="s">
        <v>673</v>
      </c>
      <c r="B508" s="54" t="s">
        <v>674</v>
      </c>
      <c r="C508" s="31">
        <v>4301020269</v>
      </c>
      <c r="D508" s="378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2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hidden="1" customHeight="1" x14ac:dyDescent="0.25">
      <c r="A509" s="54" t="s">
        <v>676</v>
      </c>
      <c r="B509" s="54" t="s">
        <v>677</v>
      </c>
      <c r="C509" s="31">
        <v>4301020309</v>
      </c>
      <c r="D509" s="378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5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hidden="1" customHeight="1" x14ac:dyDescent="0.25">
      <c r="A510" s="54" t="s">
        <v>679</v>
      </c>
      <c r="B510" s="54" t="s">
        <v>680</v>
      </c>
      <c r="C510" s="31">
        <v>4301020314</v>
      </c>
      <c r="D510" s="378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54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379"/>
      <c r="B511" s="380"/>
      <c r="C511" s="380"/>
      <c r="D511" s="380"/>
      <c r="E511" s="380"/>
      <c r="F511" s="380"/>
      <c r="G511" s="380"/>
      <c r="H511" s="380"/>
      <c r="I511" s="380"/>
      <c r="J511" s="380"/>
      <c r="K511" s="380"/>
      <c r="L511" s="380"/>
      <c r="M511" s="380"/>
      <c r="N511" s="381"/>
      <c r="O511" s="407" t="s">
        <v>72</v>
      </c>
      <c r="P511" s="408"/>
      <c r="Q511" s="408"/>
      <c r="R511" s="408"/>
      <c r="S511" s="408"/>
      <c r="T511" s="408"/>
      <c r="U511" s="409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hidden="1" x14ac:dyDescent="0.2">
      <c r="A512" s="380"/>
      <c r="B512" s="380"/>
      <c r="C512" s="380"/>
      <c r="D512" s="380"/>
      <c r="E512" s="380"/>
      <c r="F512" s="380"/>
      <c r="G512" s="380"/>
      <c r="H512" s="380"/>
      <c r="I512" s="380"/>
      <c r="J512" s="380"/>
      <c r="K512" s="380"/>
      <c r="L512" s="380"/>
      <c r="M512" s="380"/>
      <c r="N512" s="381"/>
      <c r="O512" s="407" t="s">
        <v>72</v>
      </c>
      <c r="P512" s="408"/>
      <c r="Q512" s="408"/>
      <c r="R512" s="408"/>
      <c r="S512" s="408"/>
      <c r="T512" s="408"/>
      <c r="U512" s="409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hidden="1" customHeight="1" x14ac:dyDescent="0.25">
      <c r="A513" s="382" t="s">
        <v>61</v>
      </c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0"/>
      <c r="O513" s="380"/>
      <c r="P513" s="380"/>
      <c r="Q513" s="380"/>
      <c r="R513" s="380"/>
      <c r="S513" s="380"/>
      <c r="T513" s="380"/>
      <c r="U513" s="380"/>
      <c r="V513" s="380"/>
      <c r="W513" s="380"/>
      <c r="X513" s="380"/>
      <c r="Y513" s="380"/>
      <c r="Z513" s="366"/>
      <c r="AA513" s="366"/>
    </row>
    <row r="514" spans="1:67" ht="27" hidden="1" customHeight="1" x14ac:dyDescent="0.25">
      <c r="A514" s="54" t="s">
        <v>682</v>
      </c>
      <c r="B514" s="54" t="s">
        <v>683</v>
      </c>
      <c r="C514" s="31">
        <v>4301031280</v>
      </c>
      <c r="D514" s="378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4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hidden="1" customHeight="1" x14ac:dyDescent="0.25">
      <c r="A515" s="54" t="s">
        <v>685</v>
      </c>
      <c r="B515" s="54" t="s">
        <v>686</v>
      </c>
      <c r="C515" s="31">
        <v>4301031194</v>
      </c>
      <c r="D515" s="378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6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687</v>
      </c>
      <c r="B516" s="54" t="s">
        <v>688</v>
      </c>
      <c r="C516" s="31">
        <v>4301031244</v>
      </c>
      <c r="D516" s="378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9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690</v>
      </c>
      <c r="B517" s="54" t="s">
        <v>691</v>
      </c>
      <c r="C517" s="31">
        <v>4301031321</v>
      </c>
      <c r="D517" s="378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5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693</v>
      </c>
      <c r="B518" s="54" t="s">
        <v>694</v>
      </c>
      <c r="C518" s="31">
        <v>4301031203</v>
      </c>
      <c r="D518" s="378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39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696</v>
      </c>
      <c r="B519" s="54" t="s">
        <v>697</v>
      </c>
      <c r="C519" s="31">
        <v>4301031200</v>
      </c>
      <c r="D519" s="378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idden="1" x14ac:dyDescent="0.2">
      <c r="A520" s="379"/>
      <c r="B520" s="380"/>
      <c r="C520" s="380"/>
      <c r="D520" s="380"/>
      <c r="E520" s="380"/>
      <c r="F520" s="380"/>
      <c r="G520" s="380"/>
      <c r="H520" s="380"/>
      <c r="I520" s="380"/>
      <c r="J520" s="380"/>
      <c r="K520" s="380"/>
      <c r="L520" s="380"/>
      <c r="M520" s="380"/>
      <c r="N520" s="381"/>
      <c r="O520" s="407" t="s">
        <v>72</v>
      </c>
      <c r="P520" s="408"/>
      <c r="Q520" s="408"/>
      <c r="R520" s="408"/>
      <c r="S520" s="408"/>
      <c r="T520" s="408"/>
      <c r="U520" s="409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hidden="1" x14ac:dyDescent="0.2">
      <c r="A521" s="380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407" t="s">
        <v>72</v>
      </c>
      <c r="P521" s="408"/>
      <c r="Q521" s="408"/>
      <c r="R521" s="408"/>
      <c r="S521" s="408"/>
      <c r="T521" s="408"/>
      <c r="U521" s="409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hidden="1" customHeight="1" x14ac:dyDescent="0.25">
      <c r="A522" s="382" t="s">
        <v>74</v>
      </c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0"/>
      <c r="O522" s="380"/>
      <c r="P522" s="380"/>
      <c r="Q522" s="380"/>
      <c r="R522" s="380"/>
      <c r="S522" s="380"/>
      <c r="T522" s="380"/>
      <c r="U522" s="380"/>
      <c r="V522" s="380"/>
      <c r="W522" s="380"/>
      <c r="X522" s="380"/>
      <c r="Y522" s="380"/>
      <c r="Z522" s="366"/>
      <c r="AA522" s="366"/>
    </row>
    <row r="523" spans="1:67" ht="27" hidden="1" customHeight="1" x14ac:dyDescent="0.25">
      <c r="A523" s="54" t="s">
        <v>699</v>
      </c>
      <c r="B523" s="54" t="s">
        <v>700</v>
      </c>
      <c r="C523" s="31">
        <v>4301051746</v>
      </c>
      <c r="D523" s="378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476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702</v>
      </c>
      <c r="B524" s="54" t="s">
        <v>703</v>
      </c>
      <c r="C524" s="31">
        <v>4301051780</v>
      </c>
      <c r="D524" s="378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45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705</v>
      </c>
      <c r="B525" s="54" t="s">
        <v>706</v>
      </c>
      <c r="C525" s="31">
        <v>4301051510</v>
      </c>
      <c r="D525" s="378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702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708</v>
      </c>
      <c r="B526" s="54" t="s">
        <v>709</v>
      </c>
      <c r="C526" s="31">
        <v>4301051390</v>
      </c>
      <c r="D526" s="378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60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711</v>
      </c>
      <c r="B527" s="54" t="s">
        <v>712</v>
      </c>
      <c r="C527" s="31">
        <v>4301051448</v>
      </c>
      <c r="D527" s="378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77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37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381"/>
      <c r="O528" s="407" t="s">
        <v>72</v>
      </c>
      <c r="P528" s="408"/>
      <c r="Q528" s="408"/>
      <c r="R528" s="408"/>
      <c r="S528" s="408"/>
      <c r="T528" s="408"/>
      <c r="U528" s="409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hidden="1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381"/>
      <c r="O529" s="407" t="s">
        <v>72</v>
      </c>
      <c r="P529" s="408"/>
      <c r="Q529" s="408"/>
      <c r="R529" s="408"/>
      <c r="S529" s="408"/>
      <c r="T529" s="408"/>
      <c r="U529" s="409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hidden="1" customHeight="1" x14ac:dyDescent="0.25">
      <c r="A530" s="382" t="s">
        <v>205</v>
      </c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380"/>
      <c r="O530" s="380"/>
      <c r="P530" s="380"/>
      <c r="Q530" s="380"/>
      <c r="R530" s="380"/>
      <c r="S530" s="380"/>
      <c r="T530" s="380"/>
      <c r="U530" s="380"/>
      <c r="V530" s="380"/>
      <c r="W530" s="380"/>
      <c r="X530" s="380"/>
      <c r="Y530" s="380"/>
      <c r="Z530" s="366"/>
      <c r="AA530" s="366"/>
    </row>
    <row r="531" spans="1:67" ht="27" hidden="1" customHeight="1" x14ac:dyDescent="0.25">
      <c r="A531" s="54" t="s">
        <v>714</v>
      </c>
      <c r="B531" s="54" t="s">
        <v>715</v>
      </c>
      <c r="C531" s="31">
        <v>4301060408</v>
      </c>
      <c r="D531" s="378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701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714</v>
      </c>
      <c r="B532" s="54" t="s">
        <v>717</v>
      </c>
      <c r="C532" s="31">
        <v>4301060354</v>
      </c>
      <c r="D532" s="378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69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719</v>
      </c>
      <c r="B533" s="54" t="s">
        <v>720</v>
      </c>
      <c r="C533" s="31">
        <v>4301060407</v>
      </c>
      <c r="D533" s="378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3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719</v>
      </c>
      <c r="B534" s="54" t="s">
        <v>722</v>
      </c>
      <c r="C534" s="31">
        <v>4301060355</v>
      </c>
      <c r="D534" s="378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61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79"/>
      <c r="B535" s="380"/>
      <c r="C535" s="380"/>
      <c r="D535" s="380"/>
      <c r="E535" s="380"/>
      <c r="F535" s="380"/>
      <c r="G535" s="380"/>
      <c r="H535" s="380"/>
      <c r="I535" s="380"/>
      <c r="J535" s="380"/>
      <c r="K535" s="380"/>
      <c r="L535" s="380"/>
      <c r="M535" s="380"/>
      <c r="N535" s="381"/>
      <c r="O535" s="407" t="s">
        <v>72</v>
      </c>
      <c r="P535" s="408"/>
      <c r="Q535" s="408"/>
      <c r="R535" s="408"/>
      <c r="S535" s="408"/>
      <c r="T535" s="408"/>
      <c r="U535" s="409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hidden="1" x14ac:dyDescent="0.2">
      <c r="A536" s="380"/>
      <c r="B536" s="380"/>
      <c r="C536" s="380"/>
      <c r="D536" s="380"/>
      <c r="E536" s="380"/>
      <c r="F536" s="380"/>
      <c r="G536" s="380"/>
      <c r="H536" s="380"/>
      <c r="I536" s="380"/>
      <c r="J536" s="380"/>
      <c r="K536" s="380"/>
      <c r="L536" s="380"/>
      <c r="M536" s="380"/>
      <c r="N536" s="381"/>
      <c r="O536" s="407" t="s">
        <v>72</v>
      </c>
      <c r="P536" s="408"/>
      <c r="Q536" s="408"/>
      <c r="R536" s="408"/>
      <c r="S536" s="408"/>
      <c r="T536" s="408"/>
      <c r="U536" s="409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80"/>
      <c r="B537" s="380"/>
      <c r="C537" s="380"/>
      <c r="D537" s="380"/>
      <c r="E537" s="380"/>
      <c r="F537" s="380"/>
      <c r="G537" s="380"/>
      <c r="H537" s="380"/>
      <c r="I537" s="380"/>
      <c r="J537" s="380"/>
      <c r="K537" s="380"/>
      <c r="L537" s="380"/>
      <c r="M537" s="380"/>
      <c r="N537" s="401"/>
      <c r="O537" s="418" t="s">
        <v>724</v>
      </c>
      <c r="P537" s="403"/>
      <c r="Q537" s="403"/>
      <c r="R537" s="403"/>
      <c r="S537" s="403"/>
      <c r="T537" s="403"/>
      <c r="U537" s="404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8300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8333.4</v>
      </c>
      <c r="Y537" s="37"/>
      <c r="Z537" s="373"/>
      <c r="AA537" s="373"/>
    </row>
    <row r="538" spans="1:67" x14ac:dyDescent="0.2">
      <c r="A538" s="380"/>
      <c r="B538" s="380"/>
      <c r="C538" s="380"/>
      <c r="D538" s="380"/>
      <c r="E538" s="380"/>
      <c r="F538" s="380"/>
      <c r="G538" s="380"/>
      <c r="H538" s="380"/>
      <c r="I538" s="380"/>
      <c r="J538" s="380"/>
      <c r="K538" s="380"/>
      <c r="L538" s="380"/>
      <c r="M538" s="380"/>
      <c r="N538" s="401"/>
      <c r="O538" s="418" t="s">
        <v>725</v>
      </c>
      <c r="P538" s="403"/>
      <c r="Q538" s="403"/>
      <c r="R538" s="403"/>
      <c r="S538" s="403"/>
      <c r="T538" s="403"/>
      <c r="U538" s="404"/>
      <c r="V538" s="37" t="s">
        <v>67</v>
      </c>
      <c r="W538" s="372">
        <f>IFERROR(SUM(BL22:BL534),"0")</f>
        <v>8729.0147352647364</v>
      </c>
      <c r="X538" s="372">
        <f>IFERROR(SUM(BM22:BM534),"0")</f>
        <v>8763.9840000000004</v>
      </c>
      <c r="Y538" s="37"/>
      <c r="Z538" s="373"/>
      <c r="AA538" s="373"/>
    </row>
    <row r="539" spans="1:67" x14ac:dyDescent="0.2">
      <c r="A539" s="380"/>
      <c r="B539" s="380"/>
      <c r="C539" s="380"/>
      <c r="D539" s="380"/>
      <c r="E539" s="380"/>
      <c r="F539" s="380"/>
      <c r="G539" s="380"/>
      <c r="H539" s="380"/>
      <c r="I539" s="380"/>
      <c r="J539" s="380"/>
      <c r="K539" s="380"/>
      <c r="L539" s="380"/>
      <c r="M539" s="380"/>
      <c r="N539" s="401"/>
      <c r="O539" s="418" t="s">
        <v>726</v>
      </c>
      <c r="P539" s="403"/>
      <c r="Q539" s="403"/>
      <c r="R539" s="403"/>
      <c r="S539" s="403"/>
      <c r="T539" s="403"/>
      <c r="U539" s="404"/>
      <c r="V539" s="37" t="s">
        <v>727</v>
      </c>
      <c r="W539" s="38">
        <f>ROUNDUP(SUM(BN22:BN534),0)</f>
        <v>15</v>
      </c>
      <c r="X539" s="38">
        <f>ROUNDUP(SUM(BO22:BO534),0)</f>
        <v>15</v>
      </c>
      <c r="Y539" s="37"/>
      <c r="Z539" s="373"/>
      <c r="AA539" s="373"/>
    </row>
    <row r="540" spans="1:67" x14ac:dyDescent="0.2">
      <c r="A540" s="380"/>
      <c r="B540" s="380"/>
      <c r="C540" s="380"/>
      <c r="D540" s="380"/>
      <c r="E540" s="380"/>
      <c r="F540" s="380"/>
      <c r="G540" s="380"/>
      <c r="H540" s="380"/>
      <c r="I540" s="380"/>
      <c r="J540" s="380"/>
      <c r="K540" s="380"/>
      <c r="L540" s="380"/>
      <c r="M540" s="380"/>
      <c r="N540" s="401"/>
      <c r="O540" s="418" t="s">
        <v>728</v>
      </c>
      <c r="P540" s="403"/>
      <c r="Q540" s="403"/>
      <c r="R540" s="403"/>
      <c r="S540" s="403"/>
      <c r="T540" s="403"/>
      <c r="U540" s="404"/>
      <c r="V540" s="37" t="s">
        <v>67</v>
      </c>
      <c r="W540" s="372">
        <f>GrossWeightTotal+PalletQtyTotal*25</f>
        <v>9104.0147352647364</v>
      </c>
      <c r="X540" s="372">
        <f>GrossWeightTotalR+PalletQtyTotalR*25</f>
        <v>9138.9840000000004</v>
      </c>
      <c r="Y540" s="37"/>
      <c r="Z540" s="373"/>
      <c r="AA540" s="373"/>
    </row>
    <row r="541" spans="1:67" x14ac:dyDescent="0.2">
      <c r="A541" s="380"/>
      <c r="B541" s="380"/>
      <c r="C541" s="380"/>
      <c r="D541" s="380"/>
      <c r="E541" s="380"/>
      <c r="F541" s="380"/>
      <c r="G541" s="380"/>
      <c r="H541" s="380"/>
      <c r="I541" s="380"/>
      <c r="J541" s="380"/>
      <c r="K541" s="380"/>
      <c r="L541" s="380"/>
      <c r="M541" s="380"/>
      <c r="N541" s="401"/>
      <c r="O541" s="418" t="s">
        <v>729</v>
      </c>
      <c r="P541" s="403"/>
      <c r="Q541" s="403"/>
      <c r="R541" s="403"/>
      <c r="S541" s="403"/>
      <c r="T541" s="403"/>
      <c r="U541" s="404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937.57908757908763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941</v>
      </c>
      <c r="Y541" s="37"/>
      <c r="Z541" s="373"/>
      <c r="AA541" s="373"/>
    </row>
    <row r="542" spans="1:67" ht="14.25" hidden="1" customHeight="1" x14ac:dyDescent="0.2">
      <c r="A542" s="380"/>
      <c r="B542" s="380"/>
      <c r="C542" s="380"/>
      <c r="D542" s="380"/>
      <c r="E542" s="380"/>
      <c r="F542" s="380"/>
      <c r="G542" s="380"/>
      <c r="H542" s="380"/>
      <c r="I542" s="380"/>
      <c r="J542" s="380"/>
      <c r="K542" s="380"/>
      <c r="L542" s="380"/>
      <c r="M542" s="380"/>
      <c r="N542" s="401"/>
      <c r="O542" s="418" t="s">
        <v>730</v>
      </c>
      <c r="P542" s="403"/>
      <c r="Q542" s="403"/>
      <c r="R542" s="403"/>
      <c r="S542" s="403"/>
      <c r="T542" s="403"/>
      <c r="U542" s="404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16.746550000000003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15" t="s">
        <v>100</v>
      </c>
      <c r="D544" s="473"/>
      <c r="E544" s="473"/>
      <c r="F544" s="474"/>
      <c r="G544" s="415" t="s">
        <v>228</v>
      </c>
      <c r="H544" s="473"/>
      <c r="I544" s="473"/>
      <c r="J544" s="473"/>
      <c r="K544" s="473"/>
      <c r="L544" s="473"/>
      <c r="M544" s="473"/>
      <c r="N544" s="473"/>
      <c r="O544" s="473"/>
      <c r="P544" s="474"/>
      <c r="Q544" s="415" t="s">
        <v>453</v>
      </c>
      <c r="R544" s="474"/>
      <c r="S544" s="415" t="s">
        <v>511</v>
      </c>
      <c r="T544" s="473"/>
      <c r="U544" s="474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3" t="s">
        <v>733</v>
      </c>
      <c r="B545" s="415" t="s">
        <v>60</v>
      </c>
      <c r="C545" s="415" t="s">
        <v>101</v>
      </c>
      <c r="D545" s="415" t="s">
        <v>109</v>
      </c>
      <c r="E545" s="415" t="s">
        <v>100</v>
      </c>
      <c r="F545" s="415" t="s">
        <v>218</v>
      </c>
      <c r="G545" s="415" t="s">
        <v>229</v>
      </c>
      <c r="H545" s="415" t="s">
        <v>236</v>
      </c>
      <c r="I545" s="415" t="s">
        <v>255</v>
      </c>
      <c r="J545" s="415" t="s">
        <v>314</v>
      </c>
      <c r="K545" s="368"/>
      <c r="L545" s="415" t="s">
        <v>344</v>
      </c>
      <c r="M545" s="368"/>
      <c r="N545" s="415" t="s">
        <v>344</v>
      </c>
      <c r="O545" s="415" t="s">
        <v>423</v>
      </c>
      <c r="P545" s="415" t="s">
        <v>440</v>
      </c>
      <c r="Q545" s="415" t="s">
        <v>454</v>
      </c>
      <c r="R545" s="415" t="s">
        <v>486</v>
      </c>
      <c r="S545" s="415" t="s">
        <v>512</v>
      </c>
      <c r="T545" s="415" t="s">
        <v>559</v>
      </c>
      <c r="U545" s="415" t="s">
        <v>587</v>
      </c>
      <c r="V545" s="415" t="s">
        <v>597</v>
      </c>
      <c r="W545" s="415" t="s">
        <v>648</v>
      </c>
      <c r="AA545" s="52"/>
      <c r="AD545" s="368"/>
    </row>
    <row r="546" spans="1:30" ht="13.5" customHeight="1" thickBot="1" x14ac:dyDescent="0.25">
      <c r="A546" s="524"/>
      <c r="B546" s="416"/>
      <c r="C546" s="416"/>
      <c r="D546" s="416"/>
      <c r="E546" s="416"/>
      <c r="F546" s="416"/>
      <c r="G546" s="416"/>
      <c r="H546" s="416"/>
      <c r="I546" s="416"/>
      <c r="J546" s="416"/>
      <c r="K546" s="368"/>
      <c r="L546" s="416"/>
      <c r="M546" s="368"/>
      <c r="N546" s="416"/>
      <c r="O546" s="416"/>
      <c r="P546" s="416"/>
      <c r="Q546" s="416"/>
      <c r="R546" s="416"/>
      <c r="S546" s="416"/>
      <c r="T546" s="416"/>
      <c r="U546" s="416"/>
      <c r="V546" s="416"/>
      <c r="W546" s="41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151.20000000000002</v>
      </c>
      <c r="F547" s="46">
        <f>IFERROR(X131*1,"0")+IFERROR(X132*1,"0")+IFERROR(X133*1,"0")+IFERROR(X134*1,"0")+IFERROR(X135*1,"0")</f>
        <v>151.20000000000002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4020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2004.6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2006.4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500,00"/>
        <filter val="15"/>
        <filter val="150,00"/>
        <filter val="17,86"/>
        <filter val="189,39"/>
        <filter val="2 000,00"/>
        <filter val="200,00"/>
        <filter val="256,41"/>
        <filter val="3 000,00"/>
        <filter val="500,00"/>
        <filter val="66,67"/>
        <filter val="8 300,00"/>
        <filter val="8 729,01"/>
        <filter val="9 104,01"/>
        <filter val="937,58"/>
      </filters>
    </filterColumn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O327:S327"/>
    <mergeCell ref="O183:S183"/>
    <mergeCell ref="A138:Y138"/>
    <mergeCell ref="O486:S486"/>
    <mergeCell ref="O534:S534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O498:S498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A417:Y417"/>
    <mergeCell ref="O198:S198"/>
    <mergeCell ref="O469:U469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A247:Y247"/>
    <mergeCell ref="O186:S186"/>
    <mergeCell ref="A217:N218"/>
    <mergeCell ref="O101:S101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324:Y324"/>
    <mergeCell ref="O392:S392"/>
    <mergeCell ref="O125:S125"/>
    <mergeCell ref="A353:Y353"/>
    <mergeCell ref="O112:S112"/>
    <mergeCell ref="O308:U308"/>
    <mergeCell ref="O382:S382"/>
    <mergeCell ref="O267:S267"/>
    <mergeCell ref="D487:E487"/>
    <mergeCell ref="A325:Y325"/>
    <mergeCell ref="O133:S133"/>
    <mergeCell ref="A119:Y119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P12:Q12"/>
    <mergeCell ref="O196:U196"/>
    <mergeCell ref="A13:L13"/>
    <mergeCell ref="O264:S264"/>
    <mergeCell ref="O369:S369"/>
    <mergeCell ref="D33:E33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O27:S27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O240:S240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O526:S526"/>
    <mergeCell ref="A220:Y220"/>
    <mergeCell ref="O221:S221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99:S99"/>
    <mergeCell ref="A197:Y197"/>
    <mergeCell ref="A102:N103"/>
    <mergeCell ref="O37:S37"/>
    <mergeCell ref="A55:Y55"/>
    <mergeCell ref="D182:E182"/>
    <mergeCell ref="D480:E480"/>
    <mergeCell ref="D109:E109"/>
    <mergeCell ref="A351:N352"/>
    <mergeCell ref="D467:E467"/>
    <mergeCell ref="D27:E27"/>
    <mergeCell ref="D396:E396"/>
    <mergeCell ref="O464:S464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O528:U528"/>
    <mergeCell ref="O402:S402"/>
    <mergeCell ref="O488:U488"/>
    <mergeCell ref="A482:N483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235:S235"/>
    <mergeCell ref="O203:U203"/>
    <mergeCell ref="O445:U445"/>
    <mergeCell ref="O274:U274"/>
    <mergeCell ref="D350:E350"/>
    <mergeCell ref="O249:U249"/>
    <mergeCell ref="D345:E345"/>
    <mergeCell ref="O483:U483"/>
    <mergeCell ref="O329:S329"/>
    <mergeCell ref="D233:E233"/>
    <mergeCell ref="D419:E419"/>
    <mergeCell ref="O266:S266"/>
    <mergeCell ref="O425:S425"/>
    <mergeCell ref="O347:U347"/>
    <mergeCell ref="A374:Y374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317:U317"/>
    <mergeCell ref="O117:U117"/>
    <mergeCell ref="A53:N54"/>
    <mergeCell ref="D166:E166"/>
    <mergeCell ref="D464:E464"/>
    <mergeCell ref="O167:S167"/>
    <mergeCell ref="D402:E402"/>
    <mergeCell ref="O403:S403"/>
    <mergeCell ref="A17:A18"/>
    <mergeCell ref="O355:S355"/>
    <mergeCell ref="O222:S222"/>
    <mergeCell ref="O17:S18"/>
    <mergeCell ref="O234:S234"/>
    <mergeCell ref="O172:S172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O224:S224"/>
    <mergeCell ref="D60:E60"/>
    <mergeCell ref="A204:Y204"/>
    <mergeCell ref="D187:E187"/>
    <mergeCell ref="O28:S28"/>
    <mergeCell ref="D174:E174"/>
    <mergeCell ref="A21:Y21"/>
    <mergeCell ref="O131:S131"/>
    <mergeCell ref="O116:S116"/>
    <mergeCell ref="D96:E96"/>
    <mergeCell ref="O38:U3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  <mergeCell ref="D52:E52"/>
    <mergeCell ref="D190:E190"/>
    <mergeCell ref="D111:E111"/>
    <mergeCell ref="D183:E183"/>
    <mergeCell ref="O108:S108"/>
    <mergeCell ref="O62:U6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2024-05-24T11:01:35Z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