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DAB85F-DFED-4107-B6CF-6BAFD4847D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BO222" i="1" s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3" i="1"/>
  <c r="W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BO207" i="1" s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79" i="1" l="1"/>
  <c r="BM79" i="1"/>
  <c r="Y79" i="1"/>
  <c r="BO101" i="1"/>
  <c r="BM101" i="1"/>
  <c r="Y101" i="1"/>
  <c r="BO125" i="1"/>
  <c r="BM125" i="1"/>
  <c r="Y125" i="1"/>
  <c r="BO162" i="1"/>
  <c r="BM162" i="1"/>
  <c r="Y162" i="1"/>
  <c r="BO186" i="1"/>
  <c r="BM186" i="1"/>
  <c r="Y186" i="1"/>
  <c r="BO209" i="1"/>
  <c r="BM209" i="1"/>
  <c r="Y209" i="1"/>
  <c r="BO235" i="1"/>
  <c r="BM235" i="1"/>
  <c r="Y235" i="1"/>
  <c r="BO264" i="1"/>
  <c r="BM264" i="1"/>
  <c r="Y264" i="1"/>
  <c r="X307" i="1"/>
  <c r="BO306" i="1"/>
  <c r="BM306" i="1"/>
  <c r="Y306" i="1"/>
  <c r="Y307" i="1" s="1"/>
  <c r="BO310" i="1"/>
  <c r="BM310" i="1"/>
  <c r="Y310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0" i="1"/>
  <c r="BM30" i="1"/>
  <c r="Y59" i="1"/>
  <c r="BM59" i="1"/>
  <c r="Y60" i="1"/>
  <c r="BM60" i="1"/>
  <c r="Y71" i="1"/>
  <c r="BM71" i="1"/>
  <c r="BO91" i="1"/>
  <c r="BM91" i="1"/>
  <c r="Y91" i="1"/>
  <c r="BO113" i="1"/>
  <c r="BM113" i="1"/>
  <c r="Y113" i="1"/>
  <c r="BO149" i="1"/>
  <c r="BM149" i="1"/>
  <c r="Y149" i="1"/>
  <c r="BO178" i="1"/>
  <c r="BM178" i="1"/>
  <c r="Y178" i="1"/>
  <c r="BO194" i="1"/>
  <c r="BM194" i="1"/>
  <c r="Y194" i="1"/>
  <c r="BO224" i="1"/>
  <c r="BM224" i="1"/>
  <c r="Y224" i="1"/>
  <c r="BO243" i="1"/>
  <c r="BM243" i="1"/>
  <c r="Y243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103" i="1"/>
  <c r="F547" i="1"/>
  <c r="X202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X176" i="1"/>
  <c r="Y174" i="1"/>
  <c r="BM174" i="1"/>
  <c r="X196" i="1"/>
  <c r="Y180" i="1"/>
  <c r="BM180" i="1"/>
  <c r="Y184" i="1"/>
  <c r="BM184" i="1"/>
  <c r="Y188" i="1"/>
  <c r="BM188" i="1"/>
  <c r="Y192" i="1"/>
  <c r="BM192" i="1"/>
  <c r="Y198" i="1"/>
  <c r="BM198" i="1"/>
  <c r="BO198" i="1"/>
  <c r="Y207" i="1"/>
  <c r="BM207" i="1"/>
  <c r="Y211" i="1"/>
  <c r="BM211" i="1"/>
  <c r="X217" i="1"/>
  <c r="Y222" i="1"/>
  <c r="BM222" i="1"/>
  <c r="Y226" i="1"/>
  <c r="BM226" i="1"/>
  <c r="Y233" i="1"/>
  <c r="BM233" i="1"/>
  <c r="Y237" i="1"/>
  <c r="BM237" i="1"/>
  <c r="Y241" i="1"/>
  <c r="BM241" i="1"/>
  <c r="Y253" i="1"/>
  <c r="BM253" i="1"/>
  <c r="Y262" i="1"/>
  <c r="BM262" i="1"/>
  <c r="Y266" i="1"/>
  <c r="BM266" i="1"/>
  <c r="Y284" i="1"/>
  <c r="BM284" i="1"/>
  <c r="Y293" i="1"/>
  <c r="BM293" i="1"/>
  <c r="Y301" i="1"/>
  <c r="BM301" i="1"/>
  <c r="X314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H9" i="1"/>
  <c r="A10" i="1"/>
  <c r="X25" i="1"/>
  <c r="X35" i="1"/>
  <c r="X39" i="1"/>
  <c r="X47" i="1"/>
  <c r="X53" i="1"/>
  <c r="X92" i="1"/>
  <c r="X102" i="1"/>
  <c r="X118" i="1"/>
  <c r="X128" i="1"/>
  <c r="X158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X43" i="1"/>
  <c r="X61" i="1"/>
  <c r="X86" i="1"/>
  <c r="X137" i="1"/>
  <c r="X145" i="1"/>
  <c r="X163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405" i="1"/>
  <c r="Y383" i="1"/>
  <c r="Y297" i="1"/>
  <c r="Y274" i="1"/>
  <c r="Y227" i="1"/>
  <c r="Y212" i="1"/>
  <c r="Y157" i="1"/>
  <c r="Y144" i="1"/>
  <c r="Y136" i="1"/>
  <c r="Y117" i="1"/>
  <c r="Y61" i="1"/>
  <c r="Y202" i="1"/>
  <c r="Y195" i="1"/>
  <c r="Y102" i="1"/>
  <c r="Y85" i="1"/>
  <c r="X538" i="1"/>
  <c r="Y482" i="1"/>
  <c r="Y245" i="1"/>
  <c r="X539" i="1"/>
  <c r="X540" i="1" s="1"/>
  <c r="Y520" i="1"/>
  <c r="Y504" i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X541" i="1"/>
  <c r="W540" i="1"/>
  <c r="Y468" i="1"/>
  <c r="Y451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<sst xmlns="http://schemas.openxmlformats.org/spreadsheetml/2006/main" count="2314" uniqueCount="768">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</sst>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45439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44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45.955555555555549</v>
      </c>
      <c r="BM51" s="64">
        <f>IFERROR(X51*I51/H51,"0")</f>
        <v>56.4</v>
      </c>
      <c r="BN51" s="64">
        <f>IFERROR(1/J51*(W51/H51),"0")</f>
        <v>7.2751322751322733E-2</v>
      </c>
      <c r="BO51" s="64">
        <f>IFERROR(1/J51*(X51/H51),"0")</f>
        <v>8.9285714285714274E-2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4.0740740740740735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44</v>
      </c>
      <c r="X54" s="372">
        <f>IFERROR(SUM(X51:X52),"0")</f>
        <v>54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4</v>
      </c>
      <c r="X60" s="371">
        <f>IFERROR(IF(W60="",0,CEILING((W60/$H60),1)*$H60),"")</f>
        <v>4</v>
      </c>
      <c r="Y60" s="36">
        <f>IFERROR(IF(X60=0,"",ROUNDUP(X60/H60,0)*0.00937),"")</f>
        <v>9.3699999999999999E-3</v>
      </c>
      <c r="Z60" s="56"/>
      <c r="AA60" s="57"/>
      <c r="AE60" s="64"/>
      <c r="BB60" s="82" t="s">
        <v>1</v>
      </c>
      <c r="BL60" s="64">
        <f>IFERROR(W60*I60/H60,"0")</f>
        <v>4.24</v>
      </c>
      <c r="BM60" s="64">
        <f>IFERROR(X60*I60/H60,"0")</f>
        <v>4.24</v>
      </c>
      <c r="BN60" s="64">
        <f>IFERROR(1/J60*(W60/H60),"0")</f>
        <v>8.3333333333333332E-3</v>
      </c>
      <c r="BO60" s="64">
        <f>IFERROR(1/J60*(X60/H60),"0")</f>
        <v>8.3333333333333332E-3</v>
      </c>
    </row>
    <row r="61" spans="1:67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1</v>
      </c>
      <c r="X61" s="372">
        <f>IFERROR(X57/H57,"0")+IFERROR(X58/H58,"0")+IFERROR(X59/H59,"0")+IFERROR(X60/H60,"0")</f>
        <v>1</v>
      </c>
      <c r="Y61" s="372">
        <f>IFERROR(IF(Y57="",0,Y57),"0")+IFERROR(IF(Y58="",0,Y58),"0")+IFERROR(IF(Y59="",0,Y59),"0")+IFERROR(IF(Y60="",0,Y60),"0")</f>
        <v>9.3699999999999999E-3</v>
      </c>
      <c r="Z61" s="373"/>
      <c r="AA61" s="373"/>
    </row>
    <row r="62" spans="1:67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4</v>
      </c>
      <c r="X62" s="372">
        <f>IFERROR(SUM(X57:X60),"0")</f>
        <v>4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24</v>
      </c>
      <c r="X66" s="371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4" t="s">
        <v>1</v>
      </c>
      <c r="BL66" s="64">
        <f t="shared" si="8"/>
        <v>25.028571428571428</v>
      </c>
      <c r="BM66" s="64">
        <f t="shared" si="9"/>
        <v>35.039999999999992</v>
      </c>
      <c r="BN66" s="64">
        <f t="shared" si="10"/>
        <v>3.8265306122448974E-2</v>
      </c>
      <c r="BO66" s="64">
        <f t="shared" si="11"/>
        <v>5.3571428571428562E-2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119</v>
      </c>
      <c r="X69" s="371">
        <f t="shared" si="6"/>
        <v>129.60000000000002</v>
      </c>
      <c r="Y69" s="36">
        <f t="shared" si="7"/>
        <v>0.26100000000000001</v>
      </c>
      <c r="Z69" s="56"/>
      <c r="AA69" s="57"/>
      <c r="AE69" s="64"/>
      <c r="BB69" s="87" t="s">
        <v>1</v>
      </c>
      <c r="BL69" s="64">
        <f t="shared" si="8"/>
        <v>124.28888888888888</v>
      </c>
      <c r="BM69" s="64">
        <f t="shared" si="9"/>
        <v>135.36000000000001</v>
      </c>
      <c r="BN69" s="64">
        <f t="shared" si="10"/>
        <v>0.19675925925925922</v>
      </c>
      <c r="BO69" s="64">
        <f t="shared" si="11"/>
        <v>0.2142857142857143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70</v>
      </c>
      <c r="X70" s="371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73</v>
      </c>
      <c r="BM70" s="64">
        <f t="shared" si="9"/>
        <v>81.759999999999991</v>
      </c>
      <c r="BN70" s="64">
        <f t="shared" si="10"/>
        <v>0.11160714285714285</v>
      </c>
      <c r="BO70" s="64">
        <f t="shared" si="11"/>
        <v>0.125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19.411375661375658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0.47850000000000004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213</v>
      </c>
      <c r="X86" s="372">
        <f>IFERROR(SUM(X65:X84),"0")</f>
        <v>241.60000000000002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21</v>
      </c>
      <c r="X107" s="371">
        <f t="shared" si="18"/>
        <v>25.200000000000003</v>
      </c>
      <c r="Y107" s="36">
        <f>IFERROR(IF(X107=0,"",ROUNDUP(X107/H107,0)*0.02175),"")</f>
        <v>6.5250000000000002E-2</v>
      </c>
      <c r="Z107" s="56"/>
      <c r="AA107" s="57"/>
      <c r="AE107" s="64"/>
      <c r="BB107" s="116" t="s">
        <v>1</v>
      </c>
      <c r="BL107" s="64">
        <f t="shared" si="19"/>
        <v>22.41</v>
      </c>
      <c r="BM107" s="64">
        <f t="shared" si="20"/>
        <v>26.892000000000003</v>
      </c>
      <c r="BN107" s="64">
        <f t="shared" si="21"/>
        <v>4.4642857142857137E-2</v>
      </c>
      <c r="BO107" s="64">
        <f t="shared" si="22"/>
        <v>5.3571428571428568E-2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18</v>
      </c>
      <c r="X111" s="371">
        <f t="shared" si="18"/>
        <v>18.900000000000002</v>
      </c>
      <c r="Y111" s="36">
        <f>IFERROR(IF(X111=0,"",ROUNDUP(X111/H111,0)*0.00753),"")</f>
        <v>5.271E-2</v>
      </c>
      <c r="Z111" s="56"/>
      <c r="AA111" s="57"/>
      <c r="AE111" s="64"/>
      <c r="BB111" s="120" t="s">
        <v>1</v>
      </c>
      <c r="BL111" s="64">
        <f t="shared" si="19"/>
        <v>19.813333333333333</v>
      </c>
      <c r="BM111" s="64">
        <f t="shared" si="20"/>
        <v>20.804000000000002</v>
      </c>
      <c r="BN111" s="64">
        <f t="shared" si="21"/>
        <v>4.2735042735042729E-2</v>
      </c>
      <c r="BO111" s="64">
        <f t="shared" si="22"/>
        <v>4.4871794871794872E-2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9.1666666666666661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0.11796000000000001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39</v>
      </c>
      <c r="X118" s="372">
        <f>IFERROR(SUM(X105:X116),"0")</f>
        <v>44.100000000000009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44</v>
      </c>
      <c r="X131" s="371">
        <f>IFERROR(IF(W131="",0,CEILING((W131/$H131),1)*$H131),"")</f>
        <v>50.400000000000006</v>
      </c>
      <c r="Y131" s="36">
        <f>IFERROR(IF(X131=0,"",ROUNDUP(X131/H131,0)*0.02175),"")</f>
        <v>0.1305</v>
      </c>
      <c r="Z131" s="56"/>
      <c r="AA131" s="57"/>
      <c r="AE131" s="64"/>
      <c r="BB131" s="133" t="s">
        <v>1</v>
      </c>
      <c r="BL131" s="64">
        <f>IFERROR(W131*I131/H131,"0")</f>
        <v>46.92285714285714</v>
      </c>
      <c r="BM131" s="64">
        <f>IFERROR(X131*I131/H131,"0")</f>
        <v>53.748000000000005</v>
      </c>
      <c r="BN131" s="64">
        <f>IFERROR(1/J131*(W131/H131),"0")</f>
        <v>9.3537414965986387E-2</v>
      </c>
      <c r="BO131" s="64">
        <f>IFERROR(1/J131*(X131/H131),"0")</f>
        <v>0.10714285714285714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15</v>
      </c>
      <c r="X134" s="371">
        <f>IFERROR(IF(W134="",0,CEILING((W134/$H134),1)*$H134),"")</f>
        <v>16.200000000000003</v>
      </c>
      <c r="Y134" s="36">
        <f>IFERROR(IF(X134=0,"",ROUNDUP(X134/H134,0)*0.00753),"")</f>
        <v>4.5179999999999998E-2</v>
      </c>
      <c r="Z134" s="56"/>
      <c r="AA134" s="57"/>
      <c r="AE134" s="64"/>
      <c r="BB134" s="136" t="s">
        <v>1</v>
      </c>
      <c r="BL134" s="64">
        <f>IFERROR(W134*I134/H134,"0")</f>
        <v>16.511111111111109</v>
      </c>
      <c r="BM134" s="64">
        <f>IFERROR(X134*I134/H134,"0")</f>
        <v>17.832000000000001</v>
      </c>
      <c r="BN134" s="64">
        <f>IFERROR(1/J134*(W134/H134),"0")</f>
        <v>3.5612535612535613E-2</v>
      </c>
      <c r="BO134" s="64">
        <f>IFERROR(1/J134*(X134/H134),"0")</f>
        <v>3.8461538461538464E-2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10.793650793650794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0.17568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59</v>
      </c>
      <c r="X137" s="372">
        <f>IFERROR(SUM(X131:X135),"0")</f>
        <v>66.600000000000009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16</v>
      </c>
      <c r="X148" s="371">
        <f t="shared" ref="X148:X156" si="28">IFERROR(IF(W148="",0,CEILING((W148/$H148),1)*$H148),"")</f>
        <v>16.8</v>
      </c>
      <c r="Y148" s="36">
        <f>IFERROR(IF(X148=0,"",ROUNDUP(X148/H148,0)*0.00753),"")</f>
        <v>3.0120000000000001E-2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16.990476190476191</v>
      </c>
      <c r="BM148" s="64">
        <f t="shared" ref="BM148:BM156" si="30">IFERROR(X148*I148/H148,"0")</f>
        <v>17.84</v>
      </c>
      <c r="BN148" s="64">
        <f t="shared" ref="BN148:BN156" si="31">IFERROR(1/J148*(W148/H148),"0")</f>
        <v>2.4420024420024417E-2</v>
      </c>
      <c r="BO148" s="64">
        <f t="shared" ref="BO148:BO156" si="32">IFERROR(1/J148*(X148/H148),"0")</f>
        <v>2.564102564102564E-2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13</v>
      </c>
      <c r="X151" s="371">
        <f t="shared" si="28"/>
        <v>14.700000000000001</v>
      </c>
      <c r="Y151" s="36">
        <f>IFERROR(IF(X151=0,"",ROUNDUP(X151/H151,0)*0.00502),"")</f>
        <v>3.5140000000000005E-2</v>
      </c>
      <c r="Z151" s="56"/>
      <c r="AA151" s="57"/>
      <c r="AE151" s="64"/>
      <c r="BB151" s="144" t="s">
        <v>1</v>
      </c>
      <c r="BL151" s="64">
        <f t="shared" si="29"/>
        <v>13.804761904761904</v>
      </c>
      <c r="BM151" s="64">
        <f t="shared" si="30"/>
        <v>15.61</v>
      </c>
      <c r="BN151" s="64">
        <f t="shared" si="31"/>
        <v>2.6455026455026454E-2</v>
      </c>
      <c r="BO151" s="64">
        <f t="shared" si="32"/>
        <v>2.9914529914529919E-2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11</v>
      </c>
      <c r="X154" s="371">
        <f t="shared" si="28"/>
        <v>12.600000000000001</v>
      </c>
      <c r="Y154" s="36">
        <f>IFERROR(IF(X154=0,"",ROUNDUP(X154/H154,0)*0.00502),"")</f>
        <v>3.0120000000000001E-2</v>
      </c>
      <c r="Z154" s="56"/>
      <c r="AA154" s="57"/>
      <c r="AE154" s="64"/>
      <c r="BB154" s="147" t="s">
        <v>1</v>
      </c>
      <c r="BL154" s="64">
        <f t="shared" si="29"/>
        <v>11.523809523809526</v>
      </c>
      <c r="BM154" s="64">
        <f t="shared" si="30"/>
        <v>13.200000000000003</v>
      </c>
      <c r="BN154" s="64">
        <f t="shared" si="31"/>
        <v>2.2385022385022386E-2</v>
      </c>
      <c r="BO154" s="64">
        <f t="shared" si="32"/>
        <v>2.5641025641025644E-2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15.238095238095237</v>
      </c>
      <c r="X157" s="372">
        <f>IFERROR(X148/H148,"0")+IFERROR(X149/H149,"0")+IFERROR(X150/H150,"0")+IFERROR(X151/H151,"0")+IFERROR(X152/H152,"0")+IFERROR(X153/H153,"0")+IFERROR(X154/H154,"0")+IFERROR(X155/H155,"0")+IFERROR(X156/H156,"0")</f>
        <v>17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9.538000000000002E-2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40</v>
      </c>
      <c r="X158" s="372">
        <f>IFERROR(SUM(X148:X156),"0")</f>
        <v>44.1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127</v>
      </c>
      <c r="X172" s="371">
        <f>IFERROR(IF(W172="",0,CEILING((W172/$H172),1)*$H172),"")</f>
        <v>129.60000000000002</v>
      </c>
      <c r="Y172" s="36">
        <f>IFERROR(IF(X172=0,"",ROUNDUP(X172/H172,0)*0.00937),"")</f>
        <v>0.22488</v>
      </c>
      <c r="Z172" s="56"/>
      <c r="AA172" s="57"/>
      <c r="AE172" s="64"/>
      <c r="BB172" s="155" t="s">
        <v>1</v>
      </c>
      <c r="BL172" s="64">
        <f>IFERROR(W172*I172/H172,"0")</f>
        <v>131.9388888888889</v>
      </c>
      <c r="BM172" s="64">
        <f>IFERROR(X172*I172/H172,"0")</f>
        <v>134.64000000000001</v>
      </c>
      <c r="BN172" s="64">
        <f>IFERROR(1/J172*(W172/H172),"0")</f>
        <v>0.19598765432098764</v>
      </c>
      <c r="BO172" s="64">
        <f>IFERROR(1/J172*(X172/H172),"0")</f>
        <v>0.20000000000000004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120</v>
      </c>
      <c r="X174" s="371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45.740740740740733</v>
      </c>
      <c r="X175" s="372">
        <f>IFERROR(X171/H171,"0")+IFERROR(X172/H172,"0")+IFERROR(X173/H173,"0")+IFERROR(X174/H174,"0")</f>
        <v>47</v>
      </c>
      <c r="Y175" s="372">
        <f>IFERROR(IF(Y171="",0,Y171),"0")+IFERROR(IF(Y172="",0,Y172),"0")+IFERROR(IF(Y173="",0,Y173),"0")+IFERROR(IF(Y174="",0,Y174),"0")</f>
        <v>0.44039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247</v>
      </c>
      <c r="X176" s="372">
        <f>IFERROR(SUM(X171:X174),"0")</f>
        <v>253.8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9</v>
      </c>
      <c r="X183" s="371">
        <f t="shared" si="33"/>
        <v>17.399999999999999</v>
      </c>
      <c r="Y183" s="36">
        <f>IFERROR(IF(X183=0,"",ROUNDUP(X183/H183,0)*0.02175),"")</f>
        <v>4.3499999999999997E-2</v>
      </c>
      <c r="Z183" s="56"/>
      <c r="AA183" s="57"/>
      <c r="AE183" s="64"/>
      <c r="BB183" s="163" t="s">
        <v>1</v>
      </c>
      <c r="BL183" s="64">
        <f t="shared" si="34"/>
        <v>9.583448275862068</v>
      </c>
      <c r="BM183" s="64">
        <f t="shared" si="35"/>
        <v>18.527999999999999</v>
      </c>
      <c r="BN183" s="64">
        <f t="shared" si="36"/>
        <v>1.8472906403940888E-2</v>
      </c>
      <c r="BO183" s="64">
        <f t="shared" si="37"/>
        <v>3.5714285714285712E-2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68</v>
      </c>
      <c r="X186" s="371">
        <f t="shared" si="33"/>
        <v>69.599999999999994</v>
      </c>
      <c r="Y186" s="36">
        <f>IFERROR(IF(X186=0,"",ROUNDUP(X186/H186,0)*0.00753),"")</f>
        <v>0.21837000000000001</v>
      </c>
      <c r="Z186" s="56"/>
      <c r="AA186" s="57"/>
      <c r="AE186" s="64"/>
      <c r="BB186" s="166" t="s">
        <v>1</v>
      </c>
      <c r="BL186" s="64">
        <f t="shared" si="34"/>
        <v>73.666666666666671</v>
      </c>
      <c r="BM186" s="64">
        <f t="shared" si="35"/>
        <v>75.399999999999991</v>
      </c>
      <c r="BN186" s="64">
        <f t="shared" si="36"/>
        <v>0.18162393162393164</v>
      </c>
      <c r="BO186" s="64">
        <f t="shared" si="37"/>
        <v>0.1858974358974359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72</v>
      </c>
      <c r="X188" s="371">
        <f t="shared" si="33"/>
        <v>72</v>
      </c>
      <c r="Y188" s="36">
        <f t="shared" ref="Y188:Y194" si="38">IFERROR(IF(X188=0,"",ROUNDUP(X188/H188,0)*0.00753),"")</f>
        <v>0.22590000000000002</v>
      </c>
      <c r="Z188" s="56"/>
      <c r="AA188" s="57"/>
      <c r="AE188" s="64"/>
      <c r="BB188" s="168" t="s">
        <v>1</v>
      </c>
      <c r="BL188" s="64">
        <f t="shared" si="34"/>
        <v>80.7</v>
      </c>
      <c r="BM188" s="64">
        <f t="shared" si="35"/>
        <v>80.7</v>
      </c>
      <c r="BN188" s="64">
        <f t="shared" si="36"/>
        <v>0.19230769230769229</v>
      </c>
      <c r="BO188" s="64">
        <f t="shared" si="37"/>
        <v>0.19230769230769229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113</v>
      </c>
      <c r="X190" s="371">
        <f t="shared" si="33"/>
        <v>115.19999999999999</v>
      </c>
      <c r="Y190" s="36">
        <f t="shared" si="38"/>
        <v>0.36143999999999998</v>
      </c>
      <c r="Z190" s="56"/>
      <c r="AA190" s="57"/>
      <c r="AE190" s="64"/>
      <c r="BB190" s="170" t="s">
        <v>1</v>
      </c>
      <c r="BL190" s="64">
        <f t="shared" si="34"/>
        <v>125.80666666666669</v>
      </c>
      <c r="BM190" s="64">
        <f t="shared" si="35"/>
        <v>128.256</v>
      </c>
      <c r="BN190" s="64">
        <f t="shared" si="36"/>
        <v>0.3018162393162393</v>
      </c>
      <c r="BO190" s="64">
        <f t="shared" si="37"/>
        <v>0.30769230769230771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82</v>
      </c>
      <c r="X191" s="371">
        <f t="shared" si="33"/>
        <v>84</v>
      </c>
      <c r="Y191" s="36">
        <f t="shared" si="38"/>
        <v>0.26355000000000001</v>
      </c>
      <c r="Z191" s="56"/>
      <c r="AA191" s="57"/>
      <c r="AE191" s="64"/>
      <c r="BB191" s="171" t="s">
        <v>1</v>
      </c>
      <c r="BL191" s="64">
        <f t="shared" si="34"/>
        <v>91.293333333333337</v>
      </c>
      <c r="BM191" s="64">
        <f t="shared" si="35"/>
        <v>93.52000000000001</v>
      </c>
      <c r="BN191" s="64">
        <f t="shared" si="36"/>
        <v>0.21901709401709404</v>
      </c>
      <c r="BO191" s="64">
        <f t="shared" si="37"/>
        <v>0.22435897435897434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59</v>
      </c>
      <c r="X193" s="371">
        <f t="shared" si="33"/>
        <v>60</v>
      </c>
      <c r="Y193" s="36">
        <f t="shared" si="38"/>
        <v>0.18825</v>
      </c>
      <c r="Z193" s="56"/>
      <c r="AA193" s="57"/>
      <c r="AE193" s="64"/>
      <c r="BB193" s="173" t="s">
        <v>1</v>
      </c>
      <c r="BL193" s="64">
        <f t="shared" si="34"/>
        <v>65.686666666666667</v>
      </c>
      <c r="BM193" s="64">
        <f t="shared" si="35"/>
        <v>66.800000000000011</v>
      </c>
      <c r="BN193" s="64">
        <f t="shared" si="36"/>
        <v>0.15758547008547011</v>
      </c>
      <c r="BO193" s="64">
        <f t="shared" si="37"/>
        <v>0.16025641025641024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94</v>
      </c>
      <c r="X194" s="371">
        <f t="shared" si="33"/>
        <v>96</v>
      </c>
      <c r="Y194" s="36">
        <f t="shared" si="38"/>
        <v>0.30120000000000002</v>
      </c>
      <c r="Z194" s="56"/>
      <c r="AA194" s="57"/>
      <c r="AE194" s="64"/>
      <c r="BB194" s="174" t="s">
        <v>1</v>
      </c>
      <c r="BL194" s="64">
        <f t="shared" si="34"/>
        <v>104.88833333333334</v>
      </c>
      <c r="BM194" s="64">
        <f t="shared" si="35"/>
        <v>107.11999999999999</v>
      </c>
      <c r="BN194" s="64">
        <f t="shared" si="36"/>
        <v>0.25106837606837606</v>
      </c>
      <c r="BO194" s="64">
        <f t="shared" si="37"/>
        <v>0.25641025641025639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204.36781609195401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209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1.6022099999999999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497</v>
      </c>
      <c r="X196" s="372">
        <f>IFERROR(SUM(X178:X194),"0")</f>
        <v>514.20000000000005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4</v>
      </c>
      <c r="X201" s="371">
        <f>IFERROR(IF(W201="",0,CEILING((W201/$H201),1)*$H201),"")</f>
        <v>4.8</v>
      </c>
      <c r="Y201" s="36">
        <f>IFERROR(IF(X201=0,"",ROUNDUP(X201/H201,0)*0.00753),"")</f>
        <v>1.506E-2</v>
      </c>
      <c r="Z201" s="56"/>
      <c r="AA201" s="57"/>
      <c r="AE201" s="64"/>
      <c r="BB201" s="178" t="s">
        <v>1</v>
      </c>
      <c r="BL201" s="64">
        <f>IFERROR(W201*I201/H201,"0")</f>
        <v>4.453333333333334</v>
      </c>
      <c r="BM201" s="64">
        <f>IFERROR(X201*I201/H201,"0")</f>
        <v>5.3440000000000003</v>
      </c>
      <c r="BN201" s="64">
        <f>IFERROR(1/J201*(W201/H201),"0")</f>
        <v>1.0683760683760684E-2</v>
      </c>
      <c r="BO201" s="64">
        <f>IFERROR(1/J201*(X201/H201),"0")</f>
        <v>1.282051282051282E-2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1.6666666666666667</v>
      </c>
      <c r="X202" s="372">
        <f>IFERROR(X198/H198,"0")+IFERROR(X199/H199,"0")+IFERROR(X200/H200,"0")+IFERROR(X201/H201,"0")</f>
        <v>2</v>
      </c>
      <c r="Y202" s="372">
        <f>IFERROR(IF(Y198="",0,Y198),"0")+IFERROR(IF(Y199="",0,Y199),"0")+IFERROR(IF(Y200="",0,Y200),"0")+IFERROR(IF(Y201="",0,Y201),"0")</f>
        <v>1.506E-2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4</v>
      </c>
      <c r="X203" s="372">
        <f>IFERROR(SUM(X198:X201),"0")</f>
        <v>4.8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637</v>
      </c>
      <c r="X328" s="371">
        <f t="shared" si="65"/>
        <v>645</v>
      </c>
      <c r="Y328" s="36">
        <f>IFERROR(IF(X328=0,"",ROUNDUP(X328/H328,0)*0.02175),"")</f>
        <v>0.93524999999999991</v>
      </c>
      <c r="Z328" s="56"/>
      <c r="AA328" s="57"/>
      <c r="AE328" s="64"/>
      <c r="BB328" s="247" t="s">
        <v>1</v>
      </c>
      <c r="BL328" s="64">
        <f t="shared" si="66"/>
        <v>657.38400000000001</v>
      </c>
      <c r="BM328" s="64">
        <f t="shared" si="67"/>
        <v>665.64</v>
      </c>
      <c r="BN328" s="64">
        <f t="shared" si="68"/>
        <v>0.88472222222222219</v>
      </c>
      <c r="BO328" s="64">
        <f t="shared" si="69"/>
        <v>0.89583333333333326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723</v>
      </c>
      <c r="X329" s="371">
        <f t="shared" si="65"/>
        <v>735</v>
      </c>
      <c r="Y329" s="36">
        <f>IFERROR(IF(X329=0,"",ROUNDUP(X329/H329,0)*0.02175),"")</f>
        <v>1.06575</v>
      </c>
      <c r="Z329" s="56"/>
      <c r="AA329" s="57"/>
      <c r="AE329" s="64"/>
      <c r="BB329" s="248" t="s">
        <v>1</v>
      </c>
      <c r="BL329" s="64">
        <f t="shared" si="66"/>
        <v>746.13600000000008</v>
      </c>
      <c r="BM329" s="64">
        <f t="shared" si="67"/>
        <v>758.5200000000001</v>
      </c>
      <c r="BN329" s="64">
        <f t="shared" si="68"/>
        <v>1.0041666666666667</v>
      </c>
      <c r="BO329" s="64">
        <f t="shared" si="69"/>
        <v>1.0208333333333333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476</v>
      </c>
      <c r="X332" s="371">
        <f t="shared" si="65"/>
        <v>480</v>
      </c>
      <c r="Y332" s="36">
        <f>IFERROR(IF(X332=0,"",ROUNDUP(X332/H332,0)*0.02175),"")</f>
        <v>0.69599999999999995</v>
      </c>
      <c r="Z332" s="56"/>
      <c r="AA332" s="57"/>
      <c r="AE332" s="64"/>
      <c r="BB332" s="251" t="s">
        <v>1</v>
      </c>
      <c r="BL332" s="64">
        <f t="shared" si="66"/>
        <v>491.23200000000003</v>
      </c>
      <c r="BM332" s="64">
        <f t="shared" si="67"/>
        <v>495.36</v>
      </c>
      <c r="BN332" s="64">
        <f t="shared" si="68"/>
        <v>0.66111111111111109</v>
      </c>
      <c r="BO332" s="64">
        <f t="shared" si="69"/>
        <v>0.66666666666666663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122.4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124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2.6970000000000001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1836</v>
      </c>
      <c r="X337" s="372">
        <f>IFERROR(SUM(X326:X335),"0")</f>
        <v>1860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950</v>
      </c>
      <c r="X339" s="371">
        <f>IFERROR(IF(W339="",0,CEILING((W339/$H339),1)*$H339),"")</f>
        <v>960</v>
      </c>
      <c r="Y339" s="36">
        <f>IFERROR(IF(X339=0,"",ROUNDUP(X339/H339,0)*0.02175),"")</f>
        <v>1.3919999999999999</v>
      </c>
      <c r="Z339" s="56"/>
      <c r="AA339" s="57"/>
      <c r="AE339" s="64"/>
      <c r="BB339" s="255" t="s">
        <v>1</v>
      </c>
      <c r="BL339" s="64">
        <f>IFERROR(W339*I339/H339,"0")</f>
        <v>980.4</v>
      </c>
      <c r="BM339" s="64">
        <f>IFERROR(X339*I339/H339,"0")</f>
        <v>990.72</v>
      </c>
      <c r="BN339" s="64">
        <f>IFERROR(1/J339*(W339/H339),"0")</f>
        <v>1.3194444444444444</v>
      </c>
      <c r="BO339" s="64">
        <f>IFERROR(1/J339*(X339/H339),"0")</f>
        <v>1.3333333333333333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63.333333333333336</v>
      </c>
      <c r="X342" s="372">
        <f>IFERROR(X339/H339,"0")+IFERROR(X340/H340,"0")+IFERROR(X341/H341,"0")</f>
        <v>64</v>
      </c>
      <c r="Y342" s="372">
        <f>IFERROR(IF(Y339="",0,Y339),"0")+IFERROR(IF(Y340="",0,Y340),"0")+IFERROR(IF(Y341="",0,Y341),"0")</f>
        <v>1.3919999999999999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950</v>
      </c>
      <c r="X343" s="372">
        <f>IFERROR(SUM(X339:X341),"0")</f>
        <v>960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41</v>
      </c>
      <c r="X346" s="371">
        <f>IFERROR(IF(W346="",0,CEILING((W346/$H346),1)*$H346),"")</f>
        <v>46.8</v>
      </c>
      <c r="Y346" s="36">
        <f>IFERROR(IF(X346=0,"",ROUNDUP(X346/H346,0)*0.02175),"")</f>
        <v>0.1305</v>
      </c>
      <c r="Z346" s="56"/>
      <c r="AA346" s="57"/>
      <c r="AE346" s="64"/>
      <c r="BB346" s="259" t="s">
        <v>1</v>
      </c>
      <c r="BL346" s="64">
        <f>IFERROR(W346*I346/H346,"0")</f>
        <v>43.964615384615392</v>
      </c>
      <c r="BM346" s="64">
        <f>IFERROR(X346*I346/H346,"0")</f>
        <v>50.184000000000005</v>
      </c>
      <c r="BN346" s="64">
        <f>IFERROR(1/J346*(W346/H346),"0")</f>
        <v>9.3864468864468864E-2</v>
      </c>
      <c r="BO346" s="64">
        <f>IFERROR(1/J346*(X346/H346),"0")</f>
        <v>0.10714285714285714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5.2564102564102564</v>
      </c>
      <c r="X347" s="372">
        <f>IFERROR(X345/H345,"0")+IFERROR(X346/H346,"0")</f>
        <v>6</v>
      </c>
      <c r="Y347" s="372">
        <f>IFERROR(IF(Y345="",0,Y345),"0")+IFERROR(IF(Y346="",0,Y346),"0")</f>
        <v>0.1305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41</v>
      </c>
      <c r="X348" s="372">
        <f>IFERROR(SUM(X345:X346),"0")</f>
        <v>46.8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303</v>
      </c>
      <c r="X368" s="371">
        <f>IFERROR(IF(W368="",0,CEILING((W368/$H368),1)*$H368),"")</f>
        <v>304.2</v>
      </c>
      <c r="Y368" s="36">
        <f>IFERROR(IF(X368=0,"",ROUNDUP(X368/H368,0)*0.02175),"")</f>
        <v>0.84824999999999995</v>
      </c>
      <c r="Z368" s="56"/>
      <c r="AA368" s="57"/>
      <c r="AE368" s="64"/>
      <c r="BB368" s="268" t="s">
        <v>1</v>
      </c>
      <c r="BL368" s="64">
        <f>IFERROR(W368*I368/H368,"0")</f>
        <v>324.90923076923082</v>
      </c>
      <c r="BM368" s="64">
        <f>IFERROR(X368*I368/H368,"0")</f>
        <v>326.19600000000003</v>
      </c>
      <c r="BN368" s="64">
        <f>IFERROR(1/J368*(W368/H368),"0")</f>
        <v>0.69368131868131866</v>
      </c>
      <c r="BO368" s="64">
        <f>IFERROR(1/J368*(X368/H368),"0")</f>
        <v>0.6964285714285714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38.846153846153847</v>
      </c>
      <c r="X372" s="372">
        <f>IFERROR(X368/H368,"0")+IFERROR(X369/H369,"0")+IFERROR(X370/H370,"0")+IFERROR(X371/H371,"0")</f>
        <v>39</v>
      </c>
      <c r="Y372" s="372">
        <f>IFERROR(IF(Y368="",0,Y368),"0")+IFERROR(IF(Y369="",0,Y369),"0")+IFERROR(IF(Y370="",0,Y370),"0")+IFERROR(IF(Y371="",0,Y371),"0")</f>
        <v>0.84824999999999995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303</v>
      </c>
      <c r="X373" s="372">
        <f>IFERROR(SUM(X368:X371),"0")</f>
        <v>304.2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163</v>
      </c>
      <c r="X388" s="371">
        <f t="shared" si="70"/>
        <v>163.80000000000001</v>
      </c>
      <c r="Y388" s="36">
        <f>IFERROR(IF(X388=0,"",ROUNDUP(X388/H388,0)*0.00753),"")</f>
        <v>0.29366999999999999</v>
      </c>
      <c r="Z388" s="56"/>
      <c r="AA388" s="57"/>
      <c r="AE388" s="64"/>
      <c r="BB388" s="277" t="s">
        <v>1</v>
      </c>
      <c r="BL388" s="64">
        <f t="shared" si="71"/>
        <v>171.92619047619044</v>
      </c>
      <c r="BM388" s="64">
        <f t="shared" si="72"/>
        <v>172.77</v>
      </c>
      <c r="BN388" s="64">
        <f t="shared" si="73"/>
        <v>0.24877899877899878</v>
      </c>
      <c r="BO388" s="64">
        <f t="shared" si="74"/>
        <v>0.25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9</v>
      </c>
      <c r="X397" s="371">
        <f t="shared" si="70"/>
        <v>10.5</v>
      </c>
      <c r="Y397" s="36">
        <f t="shared" si="75"/>
        <v>2.5100000000000001E-2</v>
      </c>
      <c r="Z397" s="56"/>
      <c r="AA397" s="57"/>
      <c r="AE397" s="64"/>
      <c r="BB397" s="286" t="s">
        <v>1</v>
      </c>
      <c r="BL397" s="64">
        <f t="shared" si="71"/>
        <v>9.5571428571428569</v>
      </c>
      <c r="BM397" s="64">
        <f t="shared" si="72"/>
        <v>11.149999999999999</v>
      </c>
      <c r="BN397" s="64">
        <f t="shared" si="73"/>
        <v>1.8315018315018316E-2</v>
      </c>
      <c r="BO397" s="64">
        <f t="shared" si="74"/>
        <v>2.1367521367521368E-2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43.095238095238095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0.31877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172</v>
      </c>
      <c r="X400" s="372">
        <f>IFERROR(SUM(X386:X398),"0")</f>
        <v>174.3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220</v>
      </c>
      <c r="X424" s="371">
        <f t="shared" ref="X424:X430" si="76">IFERROR(IF(W424="",0,CEILING((W424/$H424),1)*$H424),"")</f>
        <v>222.60000000000002</v>
      </c>
      <c r="Y424" s="36">
        <f>IFERROR(IF(X424=0,"",ROUNDUP(X424/H424,0)*0.00753),"")</f>
        <v>0.39909</v>
      </c>
      <c r="Z424" s="56"/>
      <c r="AA424" s="57"/>
      <c r="AE424" s="64"/>
      <c r="BB424" s="297" t="s">
        <v>1</v>
      </c>
      <c r="BL424" s="64">
        <f t="shared" ref="BL424:BL430" si="77">IFERROR(W424*I424/H424,"0")</f>
        <v>232.04761904761901</v>
      </c>
      <c r="BM424" s="64">
        <f t="shared" ref="BM424:BM430" si="78">IFERROR(X424*I424/H424,"0")</f>
        <v>234.79</v>
      </c>
      <c r="BN424" s="64">
        <f t="shared" ref="BN424:BN430" si="79">IFERROR(1/J424*(W424/H424),"0")</f>
        <v>0.33577533577533575</v>
      </c>
      <c r="BO424" s="64">
        <f t="shared" ref="BO424:BO430" si="80">IFERROR(1/J424*(X424/H424),"0")</f>
        <v>0.33974358974358976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52.38095238095238</v>
      </c>
      <c r="X431" s="372">
        <f>IFERROR(X424/H424,"0")+IFERROR(X425/H425,"0")+IFERROR(X426/H426,"0")+IFERROR(X427/H427,"0")+IFERROR(X428/H428,"0")+IFERROR(X429/H429,"0")+IFERROR(X430/H430,"0")</f>
        <v>53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0.39909</v>
      </c>
      <c r="Z431" s="373"/>
      <c r="AA431" s="373"/>
    </row>
    <row r="432" spans="1:67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220</v>
      </c>
      <c r="X432" s="372">
        <f>IFERROR(SUM(X424:X430),"0")</f>
        <v>222.60000000000002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120</v>
      </c>
      <c r="X457" s="371">
        <f t="shared" si="81"/>
        <v>121.44000000000001</v>
      </c>
      <c r="Y457" s="36">
        <f t="shared" si="82"/>
        <v>0.27507999999999999</v>
      </c>
      <c r="Z457" s="56"/>
      <c r="AA457" s="57"/>
      <c r="AE457" s="64"/>
      <c r="BB457" s="312" t="s">
        <v>1</v>
      </c>
      <c r="BL457" s="64">
        <f t="shared" si="83"/>
        <v>128.18181818181816</v>
      </c>
      <c r="BM457" s="64">
        <f t="shared" si="84"/>
        <v>129.72</v>
      </c>
      <c r="BN457" s="64">
        <f t="shared" si="85"/>
        <v>0.21853146853146854</v>
      </c>
      <c r="BO457" s="64">
        <f t="shared" si="86"/>
        <v>0.22115384615384617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22</v>
      </c>
      <c r="X459" s="371">
        <f t="shared" si="81"/>
        <v>26.400000000000002</v>
      </c>
      <c r="Y459" s="36">
        <f t="shared" si="82"/>
        <v>5.9799999999999999E-2</v>
      </c>
      <c r="Z459" s="56"/>
      <c r="AA459" s="57"/>
      <c r="AE459" s="64"/>
      <c r="BB459" s="314" t="s">
        <v>1</v>
      </c>
      <c r="BL459" s="64">
        <f t="shared" si="83"/>
        <v>23.5</v>
      </c>
      <c r="BM459" s="64">
        <f t="shared" si="84"/>
        <v>28.200000000000003</v>
      </c>
      <c r="BN459" s="64">
        <f t="shared" si="85"/>
        <v>4.0064102564102561E-2</v>
      </c>
      <c r="BO459" s="64">
        <f t="shared" si="86"/>
        <v>4.807692307692308E-2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89</v>
      </c>
      <c r="X461" s="371">
        <f t="shared" si="81"/>
        <v>89.76</v>
      </c>
      <c r="Y461" s="36">
        <f t="shared" si="82"/>
        <v>0.20332</v>
      </c>
      <c r="Z461" s="56"/>
      <c r="AA461" s="57"/>
      <c r="AE461" s="64"/>
      <c r="BB461" s="316" t="s">
        <v>1</v>
      </c>
      <c r="BL461" s="64">
        <f t="shared" si="83"/>
        <v>95.068181818181813</v>
      </c>
      <c r="BM461" s="64">
        <f t="shared" si="84"/>
        <v>95.88</v>
      </c>
      <c r="BN461" s="64">
        <f t="shared" si="85"/>
        <v>0.16207750582750582</v>
      </c>
      <c r="BO461" s="64">
        <f t="shared" si="86"/>
        <v>0.16346153846153846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43.75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0.53820000000000001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231</v>
      </c>
      <c r="X469" s="372">
        <f>IFERROR(SUM(X456:X467),"0")</f>
        <v>237.60000000000002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104</v>
      </c>
      <c r="X471" s="371">
        <f>IFERROR(IF(W471="",0,CEILING((W471/$H471),1)*$H471),"")</f>
        <v>105.60000000000001</v>
      </c>
      <c r="Y471" s="36">
        <f>IFERROR(IF(X471=0,"",ROUNDUP(X471/H471,0)*0.01196),"")</f>
        <v>0.2392</v>
      </c>
      <c r="Z471" s="56"/>
      <c r="AA471" s="57"/>
      <c r="AE471" s="64"/>
      <c r="BB471" s="323" t="s">
        <v>1</v>
      </c>
      <c r="BL471" s="64">
        <f>IFERROR(W471*I471/H471,"0")</f>
        <v>111.09090909090908</v>
      </c>
      <c r="BM471" s="64">
        <f>IFERROR(X471*I471/H471,"0")</f>
        <v>112.80000000000001</v>
      </c>
      <c r="BN471" s="64">
        <f>IFERROR(1/J471*(W471/H471),"0")</f>
        <v>0.18939393939393939</v>
      </c>
      <c r="BO471" s="64">
        <f>IFERROR(1/J471*(X471/H471),"0")</f>
        <v>0.19230769230769232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19.696969696969695</v>
      </c>
      <c r="X473" s="372">
        <f>IFERROR(X471/H471,"0")+IFERROR(X472/H472,"0")</f>
        <v>20</v>
      </c>
      <c r="Y473" s="372">
        <f>IFERROR(IF(Y471="",0,Y471),"0")+IFERROR(IF(Y472="",0,Y472),"0")</f>
        <v>0.2392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104</v>
      </c>
      <c r="X474" s="372">
        <f>IFERROR(SUM(X471:X472),"0")</f>
        <v>105.60000000000001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69</v>
      </c>
      <c r="X476" s="371">
        <f t="shared" ref="X476:X481" si="87">IFERROR(IF(W476="",0,CEILING((W476/$H476),1)*$H476),"")</f>
        <v>73.92</v>
      </c>
      <c r="Y476" s="36">
        <f>IFERROR(IF(X476=0,"",ROUNDUP(X476/H476,0)*0.01196),"")</f>
        <v>0.16744000000000001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73.704545454545439</v>
      </c>
      <c r="BM476" s="64">
        <f t="shared" ref="BM476:BM481" si="89">IFERROR(X476*I476/H476,"0")</f>
        <v>78.959999999999994</v>
      </c>
      <c r="BN476" s="64">
        <f t="shared" ref="BN476:BN481" si="90">IFERROR(1/J476*(W476/H476),"0")</f>
        <v>0.1256555944055944</v>
      </c>
      <c r="BO476" s="64">
        <f t="shared" ref="BO476:BO481" si="91">IFERROR(1/J476*(X476/H476),"0")</f>
        <v>0.13461538461538464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52</v>
      </c>
      <c r="X477" s="371">
        <f t="shared" si="87"/>
        <v>52.800000000000004</v>
      </c>
      <c r="Y477" s="36">
        <f>IFERROR(IF(X477=0,"",ROUNDUP(X477/H477,0)*0.01196),"")</f>
        <v>0.1196</v>
      </c>
      <c r="Z477" s="56"/>
      <c r="AA477" s="57"/>
      <c r="AE477" s="64"/>
      <c r="BB477" s="326" t="s">
        <v>1</v>
      </c>
      <c r="BL477" s="64">
        <f t="shared" si="88"/>
        <v>55.54545454545454</v>
      </c>
      <c r="BM477" s="64">
        <f t="shared" si="89"/>
        <v>56.400000000000006</v>
      </c>
      <c r="BN477" s="64">
        <f t="shared" si="90"/>
        <v>9.4696969696969696E-2</v>
      </c>
      <c r="BO477" s="64">
        <f t="shared" si="91"/>
        <v>9.6153846153846159E-2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106</v>
      </c>
      <c r="X478" s="371">
        <f t="shared" si="87"/>
        <v>110.88000000000001</v>
      </c>
      <c r="Y478" s="36">
        <f>IFERROR(IF(X478=0,"",ROUNDUP(X478/H478,0)*0.01196),"")</f>
        <v>0.25115999999999999</v>
      </c>
      <c r="Z478" s="56"/>
      <c r="AA478" s="57"/>
      <c r="AE478" s="64"/>
      <c r="BB478" s="327" t="s">
        <v>1</v>
      </c>
      <c r="BL478" s="64">
        <f t="shared" si="88"/>
        <v>113.22727272727271</v>
      </c>
      <c r="BM478" s="64">
        <f t="shared" si="89"/>
        <v>118.44</v>
      </c>
      <c r="BN478" s="64">
        <f t="shared" si="90"/>
        <v>0.19303613053613053</v>
      </c>
      <c r="BO478" s="64">
        <f t="shared" si="91"/>
        <v>0.20192307692307693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42.992424242424235</v>
      </c>
      <c r="X482" s="372">
        <f>IFERROR(X476/H476,"0")+IFERROR(X477/H477,"0")+IFERROR(X478/H478,"0")+IFERROR(X479/H479,"0")+IFERROR(X480/H480,"0")+IFERROR(X481/H481,"0")</f>
        <v>45</v>
      </c>
      <c r="Y482" s="372">
        <f>IFERROR(IF(Y476="",0,Y476),"0")+IFERROR(IF(Y477="",0,Y477),"0")+IFERROR(IF(Y478="",0,Y478),"0")+IFERROR(IF(Y479="",0,Y479),"0")+IFERROR(IF(Y480="",0,Y480),"0")+IFERROR(IF(Y481="",0,Y481),"0")</f>
        <v>0.53820000000000001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227</v>
      </c>
      <c r="X483" s="372">
        <f>IFERROR(SUM(X476:X481),"0")</f>
        <v>237.60000000000002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5231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5375.9000000000015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5491.0483492637641</v>
      </c>
      <c r="X538" s="372">
        <f>IFERROR(SUM(BM22:BM534),"0")</f>
        <v>5643.7939999999999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9</v>
      </c>
      <c r="X539" s="38">
        <f>ROUNDUP(SUM(BO22:BO534),0)</f>
        <v>9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5716.0483492637641</v>
      </c>
      <c r="X540" s="372">
        <f>GrossWeightTotalR+PalletQtyTotalR*25</f>
        <v>5868.7939999999999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743.21056778470586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765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10.14451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285.7</v>
      </c>
      <c r="F547" s="46">
        <f>IFERROR(X131*1,"0")+IFERROR(X132*1,"0")+IFERROR(X133*1,"0")+IFERROR(X134*1,"0")+IFERROR(X135*1,"0")</f>
        <v>66.600000000000009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44.1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772.8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2866.8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304.2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174.3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222.60000000000002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580.80000000000007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36,00"/>
        <filter val="1,00"/>
        <filter val="1,67"/>
        <filter val="10,79"/>
        <filter val="104,00"/>
        <filter val="106,00"/>
        <filter val="11,00"/>
        <filter val="113,00"/>
        <filter val="119,00"/>
        <filter val="120,00"/>
        <filter val="122,40"/>
        <filter val="127,00"/>
        <filter val="13,00"/>
        <filter val="15,00"/>
        <filter val="15,24"/>
        <filter val="16,00"/>
        <filter val="163,00"/>
        <filter val="172,00"/>
        <filter val="18,00"/>
        <filter val="19,41"/>
        <filter val="19,70"/>
        <filter val="204,37"/>
        <filter val="21,00"/>
        <filter val="213,00"/>
        <filter val="22,00"/>
        <filter val="220,00"/>
        <filter val="227,00"/>
        <filter val="231,00"/>
        <filter val="24,00"/>
        <filter val="247,00"/>
        <filter val="303,00"/>
        <filter val="38,85"/>
        <filter val="39,00"/>
        <filter val="4,00"/>
        <filter val="4,07"/>
        <filter val="40,00"/>
        <filter val="41,00"/>
        <filter val="42,99"/>
        <filter val="43,10"/>
        <filter val="43,75"/>
        <filter val="44,00"/>
        <filter val="45,74"/>
        <filter val="476,00"/>
        <filter val="497,00"/>
        <filter val="5 231,00"/>
        <filter val="5 491,05"/>
        <filter val="5 716,05"/>
        <filter val="5,26"/>
        <filter val="52,00"/>
        <filter val="52,38"/>
        <filter val="59,00"/>
        <filter val="63,33"/>
        <filter val="637,00"/>
        <filter val="68,00"/>
        <filter val="69,00"/>
        <filter val="70,00"/>
        <filter val="72,00"/>
        <filter val="723,00"/>
        <filter val="743,21"/>
        <filter val="82,00"/>
        <filter val="89,00"/>
        <filter val="9"/>
        <filter val="9,00"/>
        <filter val="9,17"/>
        <filter val="94,00"/>
        <filter val="95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