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1C7E64-BEEB-4D04-BCBE-8C33F005DE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W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N489" i="1"/>
  <c r="BL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N461" i="1"/>
  <c r="BL461" i="1"/>
  <c r="X461" i="1"/>
  <c r="BN460" i="1"/>
  <c r="BL460" i="1"/>
  <c r="X460" i="1"/>
  <c r="O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X439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O422" i="1"/>
  <c r="W419" i="1"/>
  <c r="X418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W376" i="1"/>
  <c r="W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W364" i="1"/>
  <c r="W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W351" i="1"/>
  <c r="W350" i="1"/>
  <c r="BN349" i="1"/>
  <c r="BL349" i="1"/>
  <c r="Y349" i="1"/>
  <c r="X349" i="1"/>
  <c r="O349" i="1"/>
  <c r="BN348" i="1"/>
  <c r="BL348" i="1"/>
  <c r="X348" i="1"/>
  <c r="X350" i="1" s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O338" i="1"/>
  <c r="BN337" i="1"/>
  <c r="BL337" i="1"/>
  <c r="X337" i="1"/>
  <c r="O337" i="1"/>
  <c r="BN336" i="1"/>
  <c r="BL336" i="1"/>
  <c r="X336" i="1"/>
  <c r="O336" i="1"/>
  <c r="BN335" i="1"/>
  <c r="BL335" i="1"/>
  <c r="X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X316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W249" i="1"/>
  <c r="W248" i="1"/>
  <c r="BN247" i="1"/>
  <c r="BL247" i="1"/>
  <c r="X247" i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O239" i="1"/>
  <c r="BN238" i="1"/>
  <c r="BL238" i="1"/>
  <c r="X238" i="1"/>
  <c r="BO238" i="1" s="1"/>
  <c r="O238" i="1"/>
  <c r="BN237" i="1"/>
  <c r="BL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O234" i="1"/>
  <c r="W231" i="1"/>
  <c r="W230" i="1"/>
  <c r="BN229" i="1"/>
  <c r="BL229" i="1"/>
  <c r="X229" i="1"/>
  <c r="BO229" i="1" s="1"/>
  <c r="O229" i="1"/>
  <c r="BN228" i="1"/>
  <c r="BL228" i="1"/>
  <c r="X228" i="1"/>
  <c r="O228" i="1"/>
  <c r="BN227" i="1"/>
  <c r="BL227" i="1"/>
  <c r="X227" i="1"/>
  <c r="BO227" i="1" s="1"/>
  <c r="O227" i="1"/>
  <c r="BN226" i="1"/>
  <c r="BL226" i="1"/>
  <c r="X226" i="1"/>
  <c r="O226" i="1"/>
  <c r="BN225" i="1"/>
  <c r="BL225" i="1"/>
  <c r="X225" i="1"/>
  <c r="O225" i="1"/>
  <c r="BN224" i="1"/>
  <c r="BL224" i="1"/>
  <c r="X224" i="1"/>
  <c r="O224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X220" i="1" s="1"/>
  <c r="O218" i="1"/>
  <c r="W216" i="1"/>
  <c r="W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BO212" i="1" s="1"/>
  <c r="O212" i="1"/>
  <c r="BN211" i="1"/>
  <c r="BL211" i="1"/>
  <c r="X211" i="1"/>
  <c r="O211" i="1"/>
  <c r="BN210" i="1"/>
  <c r="BL210" i="1"/>
  <c r="X210" i="1"/>
  <c r="O210" i="1"/>
  <c r="BN209" i="1"/>
  <c r="BL209" i="1"/>
  <c r="X209" i="1"/>
  <c r="O209" i="1"/>
  <c r="W206" i="1"/>
  <c r="W205" i="1"/>
  <c r="BO204" i="1"/>
  <c r="BN204" i="1"/>
  <c r="BM204" i="1"/>
  <c r="BL204" i="1"/>
  <c r="Y204" i="1"/>
  <c r="X204" i="1"/>
  <c r="O204" i="1"/>
  <c r="BN203" i="1"/>
  <c r="BL203" i="1"/>
  <c r="X203" i="1"/>
  <c r="BO203" i="1" s="1"/>
  <c r="O203" i="1"/>
  <c r="BN202" i="1"/>
  <c r="BL202" i="1"/>
  <c r="X202" i="1"/>
  <c r="O202" i="1"/>
  <c r="BN201" i="1"/>
  <c r="BL201" i="1"/>
  <c r="X201" i="1"/>
  <c r="X205" i="1" s="1"/>
  <c r="O201" i="1"/>
  <c r="W199" i="1"/>
  <c r="W198" i="1"/>
  <c r="BN197" i="1"/>
  <c r="BL197" i="1"/>
  <c r="X197" i="1"/>
  <c r="BO197" i="1" s="1"/>
  <c r="O197" i="1"/>
  <c r="BN196" i="1"/>
  <c r="BL196" i="1"/>
  <c r="X196" i="1"/>
  <c r="O196" i="1"/>
  <c r="BN195" i="1"/>
  <c r="BL195" i="1"/>
  <c r="X195" i="1"/>
  <c r="BO195" i="1" s="1"/>
  <c r="O195" i="1"/>
  <c r="BN194" i="1"/>
  <c r="BL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O188" i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O184" i="1"/>
  <c r="BN183" i="1"/>
  <c r="BL183" i="1"/>
  <c r="X183" i="1"/>
  <c r="O183" i="1"/>
  <c r="BN182" i="1"/>
  <c r="BL182" i="1"/>
  <c r="X182" i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O176" i="1"/>
  <c r="BN175" i="1"/>
  <c r="BL175" i="1"/>
  <c r="X175" i="1"/>
  <c r="O175" i="1"/>
  <c r="BN174" i="1"/>
  <c r="BL174" i="1"/>
  <c r="X174" i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N158" i="1"/>
  <c r="BL158" i="1"/>
  <c r="X158" i="1"/>
  <c r="O158" i="1"/>
  <c r="BN157" i="1"/>
  <c r="BL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N153" i="1"/>
  <c r="BL153" i="1"/>
  <c r="X153" i="1"/>
  <c r="O153" i="1"/>
  <c r="BN152" i="1"/>
  <c r="BL152" i="1"/>
  <c r="X152" i="1"/>
  <c r="O152" i="1"/>
  <c r="BN151" i="1"/>
  <c r="BL151" i="1"/>
  <c r="X151" i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O145" i="1"/>
  <c r="BN144" i="1"/>
  <c r="BL144" i="1"/>
  <c r="X144" i="1"/>
  <c r="O144" i="1"/>
  <c r="W140" i="1"/>
  <c r="W139" i="1"/>
  <c r="BN138" i="1"/>
  <c r="BL138" i="1"/>
  <c r="X138" i="1"/>
  <c r="O138" i="1"/>
  <c r="BN137" i="1"/>
  <c r="BL137" i="1"/>
  <c r="X137" i="1"/>
  <c r="O137" i="1"/>
  <c r="BN136" i="1"/>
  <c r="BL136" i="1"/>
  <c r="X136" i="1"/>
  <c r="O136" i="1"/>
  <c r="BN135" i="1"/>
  <c r="BL135" i="1"/>
  <c r="X135" i="1"/>
  <c r="O135" i="1"/>
  <c r="BN134" i="1"/>
  <c r="BL134" i="1"/>
  <c r="X134" i="1"/>
  <c r="X139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BN106" i="1"/>
  <c r="BL106" i="1"/>
  <c r="X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O100" i="1"/>
  <c r="BN99" i="1"/>
  <c r="BL99" i="1"/>
  <c r="X99" i="1"/>
  <c r="BO99" i="1" s="1"/>
  <c r="O99" i="1"/>
  <c r="BN98" i="1"/>
  <c r="BL98" i="1"/>
  <c r="X98" i="1"/>
  <c r="O98" i="1"/>
  <c r="BN97" i="1"/>
  <c r="BL97" i="1"/>
  <c r="X97" i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O92" i="1"/>
  <c r="BN91" i="1"/>
  <c r="BL91" i="1"/>
  <c r="X91" i="1"/>
  <c r="BO91" i="1" s="1"/>
  <c r="O91" i="1"/>
  <c r="BN90" i="1"/>
  <c r="BL90" i="1"/>
  <c r="X90" i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O78" i="1"/>
  <c r="BN77" i="1"/>
  <c r="BL77" i="1"/>
  <c r="X77" i="1"/>
  <c r="BO77" i="1" s="1"/>
  <c r="O77" i="1"/>
  <c r="BN76" i="1"/>
  <c r="BL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O70" i="1"/>
  <c r="BN69" i="1"/>
  <c r="BL69" i="1"/>
  <c r="X69" i="1"/>
  <c r="BO69" i="1" s="1"/>
  <c r="O69" i="1"/>
  <c r="BN68" i="1"/>
  <c r="BL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O52" i="1"/>
  <c r="BN51" i="1"/>
  <c r="BL51" i="1"/>
  <c r="X51" i="1"/>
  <c r="O51" i="1"/>
  <c r="W47" i="1"/>
  <c r="W46" i="1"/>
  <c r="BN45" i="1"/>
  <c r="BL45" i="1"/>
  <c r="X45" i="1"/>
  <c r="O45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N33" i="1"/>
  <c r="BM33" i="1"/>
  <c r="BL33" i="1"/>
  <c r="Y33" i="1"/>
  <c r="X33" i="1"/>
  <c r="BO33" i="1" s="1"/>
  <c r="O33" i="1"/>
  <c r="BN32" i="1"/>
  <c r="BL32" i="1"/>
  <c r="X32" i="1"/>
  <c r="BO32" i="1" s="1"/>
  <c r="O32" i="1"/>
  <c r="BN31" i="1"/>
  <c r="BL31" i="1"/>
  <c r="X31" i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H10" i="1"/>
  <c r="A9" i="1"/>
  <c r="F10" i="1" s="1"/>
  <c r="D7" i="1"/>
  <c r="P6" i="1"/>
  <c r="O2" i="1"/>
  <c r="BO70" i="1" l="1"/>
  <c r="BM70" i="1"/>
  <c r="Y70" i="1"/>
  <c r="BO90" i="1"/>
  <c r="BM90" i="1"/>
  <c r="Y90" i="1"/>
  <c r="BO112" i="1"/>
  <c r="BM112" i="1"/>
  <c r="Y112" i="1"/>
  <c r="BO138" i="1"/>
  <c r="BM138" i="1"/>
  <c r="Y138" i="1"/>
  <c r="BO159" i="1"/>
  <c r="BM159" i="1"/>
  <c r="Y159" i="1"/>
  <c r="BO188" i="1"/>
  <c r="BM188" i="1"/>
  <c r="Y188" i="1"/>
  <c r="BO211" i="1"/>
  <c r="BM211" i="1"/>
  <c r="Y211" i="1"/>
  <c r="BO239" i="1"/>
  <c r="BM239" i="1"/>
  <c r="Y239" i="1"/>
  <c r="BO265" i="1"/>
  <c r="BM265" i="1"/>
  <c r="Y265" i="1"/>
  <c r="BO304" i="1"/>
  <c r="BM304" i="1"/>
  <c r="Y304" i="1"/>
  <c r="BO337" i="1"/>
  <c r="BM337" i="1"/>
  <c r="Y337" i="1"/>
  <c r="BO374" i="1"/>
  <c r="BM374" i="1"/>
  <c r="Y374" i="1"/>
  <c r="BO406" i="1"/>
  <c r="BM406" i="1"/>
  <c r="Y406" i="1"/>
  <c r="BO467" i="1"/>
  <c r="BM467" i="1"/>
  <c r="Y467" i="1"/>
  <c r="B550" i="1"/>
  <c r="W542" i="1"/>
  <c r="X35" i="1"/>
  <c r="Y29" i="1"/>
  <c r="BM29" i="1"/>
  <c r="BO78" i="1"/>
  <c r="BM78" i="1"/>
  <c r="Y78" i="1"/>
  <c r="BO100" i="1"/>
  <c r="BM100" i="1"/>
  <c r="Y100" i="1"/>
  <c r="BO124" i="1"/>
  <c r="BM124" i="1"/>
  <c r="Y124" i="1"/>
  <c r="BO151" i="1"/>
  <c r="BM151" i="1"/>
  <c r="Y151" i="1"/>
  <c r="BO176" i="1"/>
  <c r="BM176" i="1"/>
  <c r="Y176" i="1"/>
  <c r="BO196" i="1"/>
  <c r="BM196" i="1"/>
  <c r="Y196" i="1"/>
  <c r="BO226" i="1"/>
  <c r="BM226" i="1"/>
  <c r="Y226" i="1"/>
  <c r="BO247" i="1"/>
  <c r="BM247" i="1"/>
  <c r="Y247" i="1"/>
  <c r="BO287" i="1"/>
  <c r="BM287" i="1"/>
  <c r="Y287" i="1"/>
  <c r="BO332" i="1"/>
  <c r="BM332" i="1"/>
  <c r="Y332" i="1"/>
  <c r="BO360" i="1"/>
  <c r="BM360" i="1"/>
  <c r="Y360" i="1"/>
  <c r="BO394" i="1"/>
  <c r="BM394" i="1"/>
  <c r="Y394" i="1"/>
  <c r="BO430" i="1"/>
  <c r="BM430" i="1"/>
  <c r="Y430" i="1"/>
  <c r="BO483" i="1"/>
  <c r="BM483" i="1"/>
  <c r="Y483" i="1"/>
  <c r="X39" i="1"/>
  <c r="X38" i="1"/>
  <c r="BO37" i="1"/>
  <c r="BM37" i="1"/>
  <c r="Y37" i="1"/>
  <c r="Y38" i="1" s="1"/>
  <c r="X43" i="1"/>
  <c r="X42" i="1"/>
  <c r="BO41" i="1"/>
  <c r="BM41" i="1"/>
  <c r="Y41" i="1"/>
  <c r="Y42" i="1" s="1"/>
  <c r="X47" i="1"/>
  <c r="X46" i="1"/>
  <c r="BO45" i="1"/>
  <c r="BM45" i="1"/>
  <c r="Y45" i="1"/>
  <c r="Y46" i="1" s="1"/>
  <c r="BO51" i="1"/>
  <c r="BM51" i="1"/>
  <c r="Y51" i="1"/>
  <c r="BO72" i="1"/>
  <c r="BM72" i="1"/>
  <c r="Y72" i="1"/>
  <c r="BO80" i="1"/>
  <c r="BM80" i="1"/>
  <c r="Y80" i="1"/>
  <c r="BO92" i="1"/>
  <c r="BM92" i="1"/>
  <c r="Y92" i="1"/>
  <c r="BO102" i="1"/>
  <c r="BM102" i="1"/>
  <c r="Y102" i="1"/>
  <c r="BO114" i="1"/>
  <c r="BM114" i="1"/>
  <c r="Y114" i="1"/>
  <c r="BO126" i="1"/>
  <c r="BM126" i="1"/>
  <c r="Y126" i="1"/>
  <c r="BO144" i="1"/>
  <c r="BM144" i="1"/>
  <c r="Y144" i="1"/>
  <c r="BO157" i="1"/>
  <c r="BM157" i="1"/>
  <c r="Y157" i="1"/>
  <c r="X178" i="1"/>
  <c r="BO174" i="1"/>
  <c r="BM174" i="1"/>
  <c r="Y174" i="1"/>
  <c r="BO186" i="1"/>
  <c r="BM186" i="1"/>
  <c r="Y186" i="1"/>
  <c r="BO194" i="1"/>
  <c r="BM194" i="1"/>
  <c r="Y194" i="1"/>
  <c r="BO209" i="1"/>
  <c r="BM209" i="1"/>
  <c r="Y209" i="1"/>
  <c r="X230" i="1"/>
  <c r="BO224" i="1"/>
  <c r="BM224" i="1"/>
  <c r="Y224" i="1"/>
  <c r="BO237" i="1"/>
  <c r="BM237" i="1"/>
  <c r="Y237" i="1"/>
  <c r="BO245" i="1"/>
  <c r="BM245" i="1"/>
  <c r="Y245" i="1"/>
  <c r="BO263" i="1"/>
  <c r="BM263" i="1"/>
  <c r="Y263" i="1"/>
  <c r="BO275" i="1"/>
  <c r="BM275" i="1"/>
  <c r="Y275" i="1"/>
  <c r="BO281" i="1"/>
  <c r="BM281" i="1"/>
  <c r="Y281" i="1"/>
  <c r="BO298" i="1"/>
  <c r="BM298" i="1"/>
  <c r="Y298" i="1"/>
  <c r="BO330" i="1"/>
  <c r="BM330" i="1"/>
  <c r="Y330" i="1"/>
  <c r="BO335" i="1"/>
  <c r="BM335" i="1"/>
  <c r="Y335" i="1"/>
  <c r="X355" i="1"/>
  <c r="X354" i="1"/>
  <c r="BO353" i="1"/>
  <c r="BM353" i="1"/>
  <c r="Y353" i="1"/>
  <c r="Y354" i="1" s="1"/>
  <c r="BO358" i="1"/>
  <c r="BM358" i="1"/>
  <c r="Y358" i="1"/>
  <c r="BO372" i="1"/>
  <c r="BM372" i="1"/>
  <c r="Y372" i="1"/>
  <c r="BO392" i="1"/>
  <c r="BM392" i="1"/>
  <c r="Y392" i="1"/>
  <c r="BO400" i="1"/>
  <c r="BM400" i="1"/>
  <c r="Y400" i="1"/>
  <c r="BO428" i="1"/>
  <c r="BM428" i="1"/>
  <c r="Y428" i="1"/>
  <c r="BO460" i="1"/>
  <c r="BM460" i="1"/>
  <c r="Y460" i="1"/>
  <c r="BO465" i="1"/>
  <c r="BM465" i="1"/>
  <c r="Y465" i="1"/>
  <c r="W541" i="1"/>
  <c r="Y23" i="1"/>
  <c r="BM23" i="1"/>
  <c r="W540" i="1"/>
  <c r="BO31" i="1"/>
  <c r="BM31" i="1"/>
  <c r="Y31" i="1"/>
  <c r="BO68" i="1"/>
  <c r="BM68" i="1"/>
  <c r="Y68" i="1"/>
  <c r="BO76" i="1"/>
  <c r="BM76" i="1"/>
  <c r="Y76" i="1"/>
  <c r="BO84" i="1"/>
  <c r="BM84" i="1"/>
  <c r="Y84" i="1"/>
  <c r="X103" i="1"/>
  <c r="BO98" i="1"/>
  <c r="BM98" i="1"/>
  <c r="Y98" i="1"/>
  <c r="X121" i="1"/>
  <c r="BO110" i="1"/>
  <c r="BM110" i="1"/>
  <c r="Y110" i="1"/>
  <c r="BO118" i="1"/>
  <c r="BM118" i="1"/>
  <c r="Y118" i="1"/>
  <c r="BO136" i="1"/>
  <c r="BM136" i="1"/>
  <c r="Y136" i="1"/>
  <c r="X147" i="1"/>
  <c r="BO153" i="1"/>
  <c r="BM153" i="1"/>
  <c r="Y153" i="1"/>
  <c r="BO164" i="1"/>
  <c r="BM164" i="1"/>
  <c r="Y164" i="1"/>
  <c r="BO182" i="1"/>
  <c r="BM182" i="1"/>
  <c r="Y182" i="1"/>
  <c r="BO190" i="1"/>
  <c r="BM190" i="1"/>
  <c r="Y190" i="1"/>
  <c r="BO202" i="1"/>
  <c r="BM202" i="1"/>
  <c r="Y202" i="1"/>
  <c r="BO213" i="1"/>
  <c r="BM213" i="1"/>
  <c r="Y213" i="1"/>
  <c r="BO228" i="1"/>
  <c r="BM228" i="1"/>
  <c r="Y228" i="1"/>
  <c r="BO241" i="1"/>
  <c r="BM241" i="1"/>
  <c r="Y241" i="1"/>
  <c r="X253" i="1"/>
  <c r="X252" i="1"/>
  <c r="BO251" i="1"/>
  <c r="BM251" i="1"/>
  <c r="Y251" i="1"/>
  <c r="Y252" i="1" s="1"/>
  <c r="BO255" i="1"/>
  <c r="BM255" i="1"/>
  <c r="Y255" i="1"/>
  <c r="BO267" i="1"/>
  <c r="BM267" i="1"/>
  <c r="Y267" i="1"/>
  <c r="BO280" i="1"/>
  <c r="BM280" i="1"/>
  <c r="Y280" i="1"/>
  <c r="BO294" i="1"/>
  <c r="BM294" i="1"/>
  <c r="Y294" i="1"/>
  <c r="X310" i="1"/>
  <c r="BO309" i="1"/>
  <c r="BM309" i="1"/>
  <c r="Y309" i="1"/>
  <c r="Y310" i="1" s="1"/>
  <c r="X317" i="1"/>
  <c r="BO313" i="1"/>
  <c r="BM313" i="1"/>
  <c r="Y313" i="1"/>
  <c r="BO334" i="1"/>
  <c r="BM334" i="1"/>
  <c r="Y334" i="1"/>
  <c r="BO343" i="1"/>
  <c r="BM343" i="1"/>
  <c r="Y343" i="1"/>
  <c r="BO481" i="1"/>
  <c r="BM481" i="1"/>
  <c r="Y481" i="1"/>
  <c r="W550" i="1"/>
  <c r="X507" i="1"/>
  <c r="BO500" i="1"/>
  <c r="BM500" i="1"/>
  <c r="Y500" i="1"/>
  <c r="BO502" i="1"/>
  <c r="BM502" i="1"/>
  <c r="Y502" i="1"/>
  <c r="BO504" i="1"/>
  <c r="BM504" i="1"/>
  <c r="Y504" i="1"/>
  <c r="BO506" i="1"/>
  <c r="BM506" i="1"/>
  <c r="Y506" i="1"/>
  <c r="X34" i="1"/>
  <c r="X54" i="1"/>
  <c r="D550" i="1"/>
  <c r="E550" i="1"/>
  <c r="X93" i="1"/>
  <c r="X104" i="1"/>
  <c r="X131" i="1"/>
  <c r="X216" i="1"/>
  <c r="X231" i="1"/>
  <c r="X249" i="1"/>
  <c r="X290" i="1"/>
  <c r="BO349" i="1"/>
  <c r="BM349" i="1"/>
  <c r="BO362" i="1"/>
  <c r="BM362" i="1"/>
  <c r="Y362" i="1"/>
  <c r="X380" i="1"/>
  <c r="X379" i="1"/>
  <c r="BO378" i="1"/>
  <c r="BM378" i="1"/>
  <c r="Y378" i="1"/>
  <c r="Y379" i="1" s="1"/>
  <c r="BO384" i="1"/>
  <c r="BM384" i="1"/>
  <c r="Y384" i="1"/>
  <c r="BO396" i="1"/>
  <c r="BM396" i="1"/>
  <c r="Y396" i="1"/>
  <c r="X413" i="1"/>
  <c r="X412" i="1"/>
  <c r="BO411" i="1"/>
  <c r="BM411" i="1"/>
  <c r="Y411" i="1"/>
  <c r="Y412" i="1" s="1"/>
  <c r="X419" i="1"/>
  <c r="BO415" i="1"/>
  <c r="BM415" i="1"/>
  <c r="Y415" i="1"/>
  <c r="BO432" i="1"/>
  <c r="BM432" i="1"/>
  <c r="Y432" i="1"/>
  <c r="BO461" i="1"/>
  <c r="BM461" i="1"/>
  <c r="Y461" i="1"/>
  <c r="BO469" i="1"/>
  <c r="BM469" i="1"/>
  <c r="Y469" i="1"/>
  <c r="BO489" i="1"/>
  <c r="BM489" i="1"/>
  <c r="Y489" i="1"/>
  <c r="BO501" i="1"/>
  <c r="BM501" i="1"/>
  <c r="Y501" i="1"/>
  <c r="BO503" i="1"/>
  <c r="BM503" i="1"/>
  <c r="Y503" i="1"/>
  <c r="BO505" i="1"/>
  <c r="BM505" i="1"/>
  <c r="Y505" i="1"/>
  <c r="H9" i="1"/>
  <c r="A10" i="1"/>
  <c r="Y22" i="1"/>
  <c r="BM22" i="1"/>
  <c r="BO22" i="1"/>
  <c r="W544" i="1"/>
  <c r="X25" i="1"/>
  <c r="Y28" i="1"/>
  <c r="BM28" i="1"/>
  <c r="BO28" i="1"/>
  <c r="Y30" i="1"/>
  <c r="BM30" i="1"/>
  <c r="Y32" i="1"/>
  <c r="BM32" i="1"/>
  <c r="C550" i="1"/>
  <c r="Y52" i="1"/>
  <c r="Y53" i="1" s="1"/>
  <c r="BM52" i="1"/>
  <c r="BO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X94" i="1"/>
  <c r="Y97" i="1"/>
  <c r="BM97" i="1"/>
  <c r="BO97" i="1"/>
  <c r="Y99" i="1"/>
  <c r="BM99" i="1"/>
  <c r="Y101" i="1"/>
  <c r="BM101" i="1"/>
  <c r="Y106" i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BM123" i="1"/>
  <c r="BO123" i="1"/>
  <c r="Y125" i="1"/>
  <c r="BM125" i="1"/>
  <c r="Y127" i="1"/>
  <c r="BM127" i="1"/>
  <c r="Y129" i="1"/>
  <c r="BM129" i="1"/>
  <c r="X130" i="1"/>
  <c r="Y134" i="1"/>
  <c r="BM134" i="1"/>
  <c r="BO134" i="1"/>
  <c r="BO135" i="1"/>
  <c r="BM135" i="1"/>
  <c r="Y135" i="1"/>
  <c r="BO145" i="1"/>
  <c r="BM145" i="1"/>
  <c r="Y145" i="1"/>
  <c r="H550" i="1"/>
  <c r="BO154" i="1"/>
  <c r="BM154" i="1"/>
  <c r="Y154" i="1"/>
  <c r="BO158" i="1"/>
  <c r="BM158" i="1"/>
  <c r="Y158" i="1"/>
  <c r="BO175" i="1"/>
  <c r="BM175" i="1"/>
  <c r="Y175" i="1"/>
  <c r="BO183" i="1"/>
  <c r="BM183" i="1"/>
  <c r="Y183" i="1"/>
  <c r="F9" i="1"/>
  <c r="J9" i="1"/>
  <c r="X24" i="1"/>
  <c r="X62" i="1"/>
  <c r="X87" i="1"/>
  <c r="F550" i="1"/>
  <c r="X140" i="1"/>
  <c r="BO137" i="1"/>
  <c r="BM137" i="1"/>
  <c r="Y137" i="1"/>
  <c r="BO152" i="1"/>
  <c r="BM152" i="1"/>
  <c r="Y152" i="1"/>
  <c r="BO156" i="1"/>
  <c r="BM156" i="1"/>
  <c r="Y156" i="1"/>
  <c r="Y160" i="1" s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X179" i="1"/>
  <c r="X199" i="1"/>
  <c r="X198" i="1"/>
  <c r="BO181" i="1"/>
  <c r="BM181" i="1"/>
  <c r="Y181" i="1"/>
  <c r="BO185" i="1"/>
  <c r="BM185" i="1"/>
  <c r="Y185" i="1"/>
  <c r="G550" i="1"/>
  <c r="X148" i="1"/>
  <c r="X161" i="1"/>
  <c r="I550" i="1"/>
  <c r="X166" i="1"/>
  <c r="Y187" i="1"/>
  <c r="BM187" i="1"/>
  <c r="Y189" i="1"/>
  <c r="BM189" i="1"/>
  <c r="Y191" i="1"/>
  <c r="BM191" i="1"/>
  <c r="Y193" i="1"/>
  <c r="BM193" i="1"/>
  <c r="Y195" i="1"/>
  <c r="BM195" i="1"/>
  <c r="Y197" i="1"/>
  <c r="BM197" i="1"/>
  <c r="Y201" i="1"/>
  <c r="BM201" i="1"/>
  <c r="BO201" i="1"/>
  <c r="Y203" i="1"/>
  <c r="BM203" i="1"/>
  <c r="X206" i="1"/>
  <c r="J550" i="1"/>
  <c r="Y210" i="1"/>
  <c r="BM210" i="1"/>
  <c r="BO210" i="1"/>
  <c r="Y212" i="1"/>
  <c r="BM212" i="1"/>
  <c r="Y214" i="1"/>
  <c r="BM214" i="1"/>
  <c r="X215" i="1"/>
  <c r="Y218" i="1"/>
  <c r="Y220" i="1" s="1"/>
  <c r="BM218" i="1"/>
  <c r="BO218" i="1"/>
  <c r="X221" i="1"/>
  <c r="Y225" i="1"/>
  <c r="BM225" i="1"/>
  <c r="BO225" i="1"/>
  <c r="Y227" i="1"/>
  <c r="BM227" i="1"/>
  <c r="Y229" i="1"/>
  <c r="BM229" i="1"/>
  <c r="Y234" i="1"/>
  <c r="BM234" i="1"/>
  <c r="BO234" i="1"/>
  <c r="Y236" i="1"/>
  <c r="BM236" i="1"/>
  <c r="Y238" i="1"/>
  <c r="BM238" i="1"/>
  <c r="Y240" i="1"/>
  <c r="BM240" i="1"/>
  <c r="Y242" i="1"/>
  <c r="BM242" i="1"/>
  <c r="Y244" i="1"/>
  <c r="BM244" i="1"/>
  <c r="Y246" i="1"/>
  <c r="BM246" i="1"/>
  <c r="X259" i="1"/>
  <c r="BO258" i="1"/>
  <c r="BM258" i="1"/>
  <c r="Y258" i="1"/>
  <c r="X260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X283" i="1"/>
  <c r="BO288" i="1"/>
  <c r="BM288" i="1"/>
  <c r="Y288" i="1"/>
  <c r="O550" i="1"/>
  <c r="X300" i="1"/>
  <c r="BO293" i="1"/>
  <c r="BM293" i="1"/>
  <c r="Y293" i="1"/>
  <c r="BO297" i="1"/>
  <c r="BM297" i="1"/>
  <c r="Y297" i="1"/>
  <c r="BO314" i="1"/>
  <c r="BM314" i="1"/>
  <c r="Y314" i="1"/>
  <c r="Y316" i="1" s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BO423" i="1"/>
  <c r="BM423" i="1"/>
  <c r="Y423" i="1"/>
  <c r="Y424" i="1" s="1"/>
  <c r="X425" i="1"/>
  <c r="X434" i="1"/>
  <c r="BO427" i="1"/>
  <c r="BM427" i="1"/>
  <c r="Y427" i="1"/>
  <c r="X435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V550" i="1"/>
  <c r="X472" i="1"/>
  <c r="BO464" i="1"/>
  <c r="BM464" i="1"/>
  <c r="Y464" i="1"/>
  <c r="BO468" i="1"/>
  <c r="BM468" i="1"/>
  <c r="Y468" i="1"/>
  <c r="BO480" i="1"/>
  <c r="BM480" i="1"/>
  <c r="Y480" i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L550" i="1"/>
  <c r="N550" i="1"/>
  <c r="X248" i="1"/>
  <c r="BO256" i="1"/>
  <c r="BM256" i="1"/>
  <c r="Y256" i="1"/>
  <c r="Y259" i="1" s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Q550" i="1"/>
  <c r="X339" i="1"/>
  <c r="BO329" i="1"/>
  <c r="BM329" i="1"/>
  <c r="Y329" i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9" i="1"/>
  <c r="X408" i="1"/>
  <c r="BO405" i="1"/>
  <c r="BM405" i="1"/>
  <c r="Y405" i="1"/>
  <c r="Y408" i="1" s="1"/>
  <c r="R550" i="1"/>
  <c r="P550" i="1"/>
  <c r="X311" i="1"/>
  <c r="S550" i="1"/>
  <c r="X386" i="1"/>
  <c r="BO416" i="1"/>
  <c r="BM416" i="1"/>
  <c r="Y416" i="1"/>
  <c r="Y418" i="1" s="1"/>
  <c r="T550" i="1"/>
  <c r="BO429" i="1"/>
  <c r="BM429" i="1"/>
  <c r="Y429" i="1"/>
  <c r="BO433" i="1"/>
  <c r="BM433" i="1"/>
  <c r="Y433" i="1"/>
  <c r="X440" i="1"/>
  <c r="BO437" i="1"/>
  <c r="BM437" i="1"/>
  <c r="Y437" i="1"/>
  <c r="Y439" i="1" s="1"/>
  <c r="BO452" i="1"/>
  <c r="BM452" i="1"/>
  <c r="Y452" i="1"/>
  <c r="BO462" i="1"/>
  <c r="BM462" i="1"/>
  <c r="Y462" i="1"/>
  <c r="BO466" i="1"/>
  <c r="BM466" i="1"/>
  <c r="Y466" i="1"/>
  <c r="BO470" i="1"/>
  <c r="BM470" i="1"/>
  <c r="Y470" i="1"/>
  <c r="X477" i="1"/>
  <c r="BO474" i="1"/>
  <c r="BM474" i="1"/>
  <c r="Y474" i="1"/>
  <c r="Y476" i="1" s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363" i="1" l="1"/>
  <c r="Y289" i="1"/>
  <c r="Y248" i="1"/>
  <c r="Y205" i="1"/>
  <c r="Y147" i="1"/>
  <c r="Y24" i="1"/>
  <c r="W543" i="1"/>
  <c r="Y485" i="1"/>
  <c r="Y514" i="1"/>
  <c r="Y523" i="1"/>
  <c r="Y230" i="1"/>
  <c r="Y215" i="1"/>
  <c r="Y103" i="1"/>
  <c r="Y93" i="1"/>
  <c r="Y86" i="1"/>
  <c r="Y61" i="1"/>
  <c r="Y34" i="1"/>
  <c r="Y507" i="1"/>
  <c r="Y402" i="1"/>
  <c r="Y471" i="1"/>
  <c r="Y454" i="1"/>
  <c r="Y277" i="1"/>
  <c r="Y198" i="1"/>
  <c r="X544" i="1"/>
  <c r="Y178" i="1"/>
  <c r="X541" i="1"/>
  <c r="Y339" i="1"/>
  <c r="Y538" i="1"/>
  <c r="Y491" i="1"/>
  <c r="Y434" i="1"/>
  <c r="Y300" i="1"/>
  <c r="Y271" i="1"/>
  <c r="Y139" i="1"/>
  <c r="Y130" i="1"/>
  <c r="Y120" i="1"/>
  <c r="X540" i="1"/>
  <c r="X542" i="1"/>
  <c r="Y545" i="1"/>
  <c r="X543" i="1" l="1"/>
</calcChain>
</file>

<file path=xl/sharedStrings.xml><?xml version="1.0" encoding="utf-8"?>
<sst xmlns="http://schemas.openxmlformats.org/spreadsheetml/2006/main" count="2317" uniqueCount="760">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</sst>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AA314" sqref="AA314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60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486" t="s">
        <v>8</v>
      </c>
      <c r="B5" s="426"/>
      <c r="C5" s="427"/>
      <c r="D5" s="434"/>
      <c r="E5" s="436"/>
      <c r="F5" s="706" t="s">
        <v>9</v>
      </c>
      <c r="G5" s="427"/>
      <c r="H5" s="434" t="s">
        <v>759</v>
      </c>
      <c r="I5" s="435"/>
      <c r="J5" s="435"/>
      <c r="K5" s="435"/>
      <c r="L5" s="436"/>
      <c r="M5" s="58"/>
      <c r="O5" s="24" t="s">
        <v>10</v>
      </c>
      <c r="P5" s="712">
        <v>45440</v>
      </c>
      <c r="Q5" s="549"/>
      <c r="S5" s="616" t="s">
        <v>11</v>
      </c>
      <c r="T5" s="448"/>
      <c r="U5" s="619" t="s">
        <v>12</v>
      </c>
      <c r="V5" s="549"/>
      <c r="AA5" s="51"/>
      <c r="AB5" s="51"/>
      <c r="AC5" s="51"/>
    </row>
    <row r="6" spans="1:30" s="370" customFormat="1" ht="24" customHeight="1" x14ac:dyDescent="0.2">
      <c r="A6" s="486" t="s">
        <v>13</v>
      </c>
      <c r="B6" s="426"/>
      <c r="C6" s="427"/>
      <c r="D6" s="670" t="s">
        <v>14</v>
      </c>
      <c r="E6" s="671"/>
      <c r="F6" s="671"/>
      <c r="G6" s="671"/>
      <c r="H6" s="671"/>
      <c r="I6" s="671"/>
      <c r="J6" s="671"/>
      <c r="K6" s="671"/>
      <c r="L6" s="549"/>
      <c r="M6" s="59"/>
      <c r="O6" s="24" t="s">
        <v>15</v>
      </c>
      <c r="P6" s="409" t="str">
        <f>IF(P5=0," ",CHOOSE(WEEKDAY(P5,2),"Понедельник","Вторник","Среда","Четверг","Пятница","Суббота","Воскресенье"))</f>
        <v>Вторник</v>
      </c>
      <c r="Q6" s="378"/>
      <c r="S6" s="447" t="s">
        <v>16</v>
      </c>
      <c r="T6" s="448"/>
      <c r="U6" s="664" t="s">
        <v>17</v>
      </c>
      <c r="V6" s="406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89" t="str">
        <f>IFERROR(VLOOKUP(DeliveryAddress,Table,3,0),1)</f>
        <v>1</v>
      </c>
      <c r="E7" s="590"/>
      <c r="F7" s="590"/>
      <c r="G7" s="590"/>
      <c r="H7" s="590"/>
      <c r="I7" s="590"/>
      <c r="J7" s="590"/>
      <c r="K7" s="590"/>
      <c r="L7" s="514"/>
      <c r="M7" s="60"/>
      <c r="O7" s="24"/>
      <c r="P7" s="42"/>
      <c r="Q7" s="42"/>
      <c r="S7" s="386"/>
      <c r="T7" s="448"/>
      <c r="U7" s="665"/>
      <c r="V7" s="666"/>
      <c r="AA7" s="51"/>
      <c r="AB7" s="51"/>
      <c r="AC7" s="51"/>
    </row>
    <row r="8" spans="1:30" s="370" customFormat="1" ht="25.5" customHeight="1" x14ac:dyDescent="0.2">
      <c r="A8" s="763" t="s">
        <v>18</v>
      </c>
      <c r="B8" s="391"/>
      <c r="C8" s="392"/>
      <c r="D8" s="483"/>
      <c r="E8" s="484"/>
      <c r="F8" s="484"/>
      <c r="G8" s="484"/>
      <c r="H8" s="484"/>
      <c r="I8" s="484"/>
      <c r="J8" s="484"/>
      <c r="K8" s="484"/>
      <c r="L8" s="485"/>
      <c r="M8" s="61"/>
      <c r="O8" s="24" t="s">
        <v>19</v>
      </c>
      <c r="P8" s="513">
        <v>0.41666666666666669</v>
      </c>
      <c r="Q8" s="514"/>
      <c r="S8" s="386"/>
      <c r="T8" s="448"/>
      <c r="U8" s="665"/>
      <c r="V8" s="666"/>
      <c r="AA8" s="51"/>
      <c r="AB8" s="51"/>
      <c r="AC8" s="51"/>
    </row>
    <row r="9" spans="1:30" s="370" customFormat="1" ht="39.950000000000003" customHeight="1" x14ac:dyDescent="0.2">
      <c r="A9" s="5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07"/>
      <c r="E9" s="400"/>
      <c r="F9" s="5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1"/>
      <c r="O9" s="26" t="s">
        <v>20</v>
      </c>
      <c r="P9" s="544"/>
      <c r="Q9" s="545"/>
      <c r="S9" s="386"/>
      <c r="T9" s="448"/>
      <c r="U9" s="667"/>
      <c r="V9" s="66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07"/>
      <c r="E10" s="400"/>
      <c r="F10" s="5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45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595"/>
      <c r="Q10" s="596"/>
      <c r="T10" s="24" t="s">
        <v>22</v>
      </c>
      <c r="U10" s="405" t="s">
        <v>23</v>
      </c>
      <c r="V10" s="406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8"/>
      <c r="Q11" s="549"/>
      <c r="T11" s="24" t="s">
        <v>26</v>
      </c>
      <c r="U11" s="613" t="s">
        <v>27</v>
      </c>
      <c r="V11" s="545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0" t="s">
        <v>28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7"/>
      <c r="M12" s="62"/>
      <c r="O12" s="24" t="s">
        <v>29</v>
      </c>
      <c r="P12" s="513"/>
      <c r="Q12" s="514"/>
      <c r="R12" s="23"/>
      <c r="T12" s="24"/>
      <c r="U12" s="501"/>
      <c r="V12" s="386"/>
      <c r="AA12" s="51"/>
      <c r="AB12" s="51"/>
      <c r="AC12" s="51"/>
    </row>
    <row r="13" spans="1:30" s="370" customFormat="1" ht="23.25" customHeight="1" x14ac:dyDescent="0.2">
      <c r="A13" s="700" t="s">
        <v>30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7"/>
      <c r="M13" s="62"/>
      <c r="N13" s="26"/>
      <c r="O13" s="26" t="s">
        <v>31</v>
      </c>
      <c r="P13" s="613"/>
      <c r="Q13" s="545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0" t="s">
        <v>32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7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8" t="s">
        <v>33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7"/>
      <c r="M15" s="63"/>
      <c r="O15" s="505" t="s">
        <v>34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6"/>
      <c r="P16" s="506"/>
      <c r="Q16" s="506"/>
      <c r="R16" s="506"/>
      <c r="S16" s="50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3" t="s">
        <v>35</v>
      </c>
      <c r="B17" s="443" t="s">
        <v>36</v>
      </c>
      <c r="C17" s="487" t="s">
        <v>37</v>
      </c>
      <c r="D17" s="443" t="s">
        <v>38</v>
      </c>
      <c r="E17" s="456"/>
      <c r="F17" s="443" t="s">
        <v>39</v>
      </c>
      <c r="G17" s="443" t="s">
        <v>40</v>
      </c>
      <c r="H17" s="443" t="s">
        <v>41</v>
      </c>
      <c r="I17" s="443" t="s">
        <v>42</v>
      </c>
      <c r="J17" s="443" t="s">
        <v>43</v>
      </c>
      <c r="K17" s="443" t="s">
        <v>44</v>
      </c>
      <c r="L17" s="443" t="s">
        <v>45</v>
      </c>
      <c r="M17" s="443" t="s">
        <v>46</v>
      </c>
      <c r="N17" s="443" t="s">
        <v>47</v>
      </c>
      <c r="O17" s="443" t="s">
        <v>48</v>
      </c>
      <c r="P17" s="455"/>
      <c r="Q17" s="455"/>
      <c r="R17" s="455"/>
      <c r="S17" s="456"/>
      <c r="T17" s="745" t="s">
        <v>49</v>
      </c>
      <c r="U17" s="427"/>
      <c r="V17" s="443" t="s">
        <v>50</v>
      </c>
      <c r="W17" s="443" t="s">
        <v>51</v>
      </c>
      <c r="X17" s="713" t="s">
        <v>52</v>
      </c>
      <c r="Y17" s="443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90"/>
      <c r="BB17" s="743" t="s">
        <v>57</v>
      </c>
    </row>
    <row r="18" spans="1:67" ht="14.25" customHeight="1" x14ac:dyDescent="0.2">
      <c r="A18" s="444"/>
      <c r="B18" s="444"/>
      <c r="C18" s="444"/>
      <c r="D18" s="457"/>
      <c r="E18" s="459"/>
      <c r="F18" s="444"/>
      <c r="G18" s="444"/>
      <c r="H18" s="444"/>
      <c r="I18" s="444"/>
      <c r="J18" s="444"/>
      <c r="K18" s="444"/>
      <c r="L18" s="444"/>
      <c r="M18" s="444"/>
      <c r="N18" s="444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44"/>
      <c r="W18" s="444"/>
      <c r="X18" s="714"/>
      <c r="Y18" s="444"/>
      <c r="Z18" s="636"/>
      <c r="AA18" s="636"/>
      <c r="AB18" s="471"/>
      <c r="AC18" s="472"/>
      <c r="AD18" s="473"/>
      <c r="AE18" s="491"/>
      <c r="BB18" s="386"/>
    </row>
    <row r="19" spans="1:67" ht="27.75" hidden="1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hidden="1" customHeight="1" x14ac:dyDescent="0.25">
      <c r="A20" s="403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hidden="1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4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5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88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9"/>
      <c r="O24" s="390" t="s">
        <v>72</v>
      </c>
      <c r="P24" s="391"/>
      <c r="Q24" s="391"/>
      <c r="R24" s="391"/>
      <c r="S24" s="391"/>
      <c r="T24" s="391"/>
      <c r="U24" s="392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hidden="1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9"/>
      <c r="O25" s="390" t="s">
        <v>72</v>
      </c>
      <c r="P25" s="391"/>
      <c r="Q25" s="391"/>
      <c r="R25" s="391"/>
      <c r="S25" s="391"/>
      <c r="T25" s="391"/>
      <c r="U25" s="392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hidden="1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4301051180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4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4301051692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1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6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1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88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9"/>
      <c r="O34" s="390" t="s">
        <v>72</v>
      </c>
      <c r="P34" s="391"/>
      <c r="Q34" s="391"/>
      <c r="R34" s="391"/>
      <c r="S34" s="391"/>
      <c r="T34" s="391"/>
      <c r="U34" s="392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hidden="1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9"/>
      <c r="O35" s="390" t="s">
        <v>72</v>
      </c>
      <c r="P35" s="391"/>
      <c r="Q35" s="391"/>
      <c r="R35" s="391"/>
      <c r="S35" s="391"/>
      <c r="T35" s="391"/>
      <c r="U35" s="392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hidden="1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88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9"/>
      <c r="O38" s="390" t="s">
        <v>72</v>
      </c>
      <c r="P38" s="391"/>
      <c r="Q38" s="391"/>
      <c r="R38" s="391"/>
      <c r="S38" s="391"/>
      <c r="T38" s="391"/>
      <c r="U38" s="392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hidden="1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9"/>
      <c r="O39" s="390" t="s">
        <v>72</v>
      </c>
      <c r="P39" s="391"/>
      <c r="Q39" s="391"/>
      <c r="R39" s="391"/>
      <c r="S39" s="391"/>
      <c r="T39" s="391"/>
      <c r="U39" s="392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hidden="1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88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9"/>
      <c r="O42" s="390" t="s">
        <v>72</v>
      </c>
      <c r="P42" s="391"/>
      <c r="Q42" s="391"/>
      <c r="R42" s="391"/>
      <c r="S42" s="391"/>
      <c r="T42" s="391"/>
      <c r="U42" s="392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hidden="1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9"/>
      <c r="O43" s="390" t="s">
        <v>72</v>
      </c>
      <c r="P43" s="391"/>
      <c r="Q43" s="391"/>
      <c r="R43" s="391"/>
      <c r="S43" s="391"/>
      <c r="T43" s="391"/>
      <c r="U43" s="392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hidden="1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88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9"/>
      <c r="O46" s="390" t="s">
        <v>72</v>
      </c>
      <c r="P46" s="391"/>
      <c r="Q46" s="391"/>
      <c r="R46" s="391"/>
      <c r="S46" s="391"/>
      <c r="T46" s="391"/>
      <c r="U46" s="392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hidden="1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9"/>
      <c r="O47" s="390" t="s">
        <v>72</v>
      </c>
      <c r="P47" s="391"/>
      <c r="Q47" s="391"/>
      <c r="R47" s="391"/>
      <c r="S47" s="391"/>
      <c r="T47" s="391"/>
      <c r="U47" s="392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hidden="1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hidden="1" customHeight="1" x14ac:dyDescent="0.25">
      <c r="A49" s="403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hidden="1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0</v>
      </c>
      <c r="X51" s="374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1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0</v>
      </c>
      <c r="X52" s="374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88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9"/>
      <c r="O53" s="390" t="s">
        <v>72</v>
      </c>
      <c r="P53" s="391"/>
      <c r="Q53" s="391"/>
      <c r="R53" s="391"/>
      <c r="S53" s="391"/>
      <c r="T53" s="391"/>
      <c r="U53" s="392"/>
      <c r="V53" s="37" t="s">
        <v>73</v>
      </c>
      <c r="W53" s="375">
        <f>IFERROR(W51/H51,"0")+IFERROR(W52/H52,"0")</f>
        <v>0</v>
      </c>
      <c r="X53" s="375">
        <f>IFERROR(X51/H51,"0")+IFERROR(X52/H52,"0")</f>
        <v>0</v>
      </c>
      <c r="Y53" s="375">
        <f>IFERROR(IF(Y51="",0,Y51),"0")+IFERROR(IF(Y52="",0,Y52),"0")</f>
        <v>0</v>
      </c>
      <c r="Z53" s="376"/>
      <c r="AA53" s="376"/>
    </row>
    <row r="54" spans="1:67" hidden="1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9"/>
      <c r="O54" s="390" t="s">
        <v>72</v>
      </c>
      <c r="P54" s="391"/>
      <c r="Q54" s="391"/>
      <c r="R54" s="391"/>
      <c r="S54" s="391"/>
      <c r="T54" s="391"/>
      <c r="U54" s="392"/>
      <c r="V54" s="37" t="s">
        <v>67</v>
      </c>
      <c r="W54" s="375">
        <f>IFERROR(SUM(W51:W52),"0")</f>
        <v>0</v>
      </c>
      <c r="X54" s="375">
        <f>IFERROR(SUM(X51:X52),"0")</f>
        <v>0</v>
      </c>
      <c r="Y54" s="37"/>
      <c r="Z54" s="376"/>
      <c r="AA54" s="376"/>
    </row>
    <row r="55" spans="1:67" ht="16.5" hidden="1" customHeight="1" x14ac:dyDescent="0.25">
      <c r="A55" s="403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hidden="1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0</v>
      </c>
      <c r="X57" s="374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0</v>
      </c>
      <c r="X59" s="374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3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88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9"/>
      <c r="O61" s="390" t="s">
        <v>72</v>
      </c>
      <c r="P61" s="391"/>
      <c r="Q61" s="391"/>
      <c r="R61" s="391"/>
      <c r="S61" s="391"/>
      <c r="T61" s="391"/>
      <c r="U61" s="392"/>
      <c r="V61" s="37" t="s">
        <v>73</v>
      </c>
      <c r="W61" s="375">
        <f>IFERROR(W57/H57,"0")+IFERROR(W58/H58,"0")+IFERROR(W59/H59,"0")+IFERROR(W60/H60,"0")</f>
        <v>0</v>
      </c>
      <c r="X61" s="375">
        <f>IFERROR(X57/H57,"0")+IFERROR(X58/H58,"0")+IFERROR(X59/H59,"0")+IFERROR(X60/H60,"0")</f>
        <v>0</v>
      </c>
      <c r="Y61" s="375">
        <f>IFERROR(IF(Y57="",0,Y57),"0")+IFERROR(IF(Y58="",0,Y58),"0")+IFERROR(IF(Y59="",0,Y59),"0")+IFERROR(IF(Y60="",0,Y60),"0")</f>
        <v>0</v>
      </c>
      <c r="Z61" s="376"/>
      <c r="AA61" s="376"/>
    </row>
    <row r="62" spans="1:67" hidden="1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9"/>
      <c r="O62" s="390" t="s">
        <v>72</v>
      </c>
      <c r="P62" s="391"/>
      <c r="Q62" s="391"/>
      <c r="R62" s="391"/>
      <c r="S62" s="391"/>
      <c r="T62" s="391"/>
      <c r="U62" s="392"/>
      <c r="V62" s="37" t="s">
        <v>67</v>
      </c>
      <c r="W62" s="375">
        <f>IFERROR(SUM(W57:W60),"0")</f>
        <v>0</v>
      </c>
      <c r="X62" s="375">
        <f>IFERROR(SUM(X57:X60),"0")</f>
        <v>0</v>
      </c>
      <c r="Y62" s="37"/>
      <c r="Z62" s="376"/>
      <c r="AA62" s="376"/>
    </row>
    <row r="63" spans="1:67" ht="16.5" hidden="1" customHeight="1" x14ac:dyDescent="0.25">
      <c r="A63" s="403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hidden="1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8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8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9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78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0</v>
      </c>
      <c r="X69" s="37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8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8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5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0</v>
      </c>
      <c r="X73" s="374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0</v>
      </c>
      <c r="X79" s="37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6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idden="1" x14ac:dyDescent="0.2">
      <c r="A86" s="388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89"/>
      <c r="O86" s="390" t="s">
        <v>72</v>
      </c>
      <c r="P86" s="391"/>
      <c r="Q86" s="391"/>
      <c r="R86" s="391"/>
      <c r="S86" s="391"/>
      <c r="T86" s="391"/>
      <c r="U86" s="392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6"/>
      <c r="AA86" s="376"/>
    </row>
    <row r="87" spans="1:67" hidden="1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389"/>
      <c r="O87" s="390" t="s">
        <v>72</v>
      </c>
      <c r="P87" s="391"/>
      <c r="Q87" s="391"/>
      <c r="R87" s="391"/>
      <c r="S87" s="391"/>
      <c r="T87" s="391"/>
      <c r="U87" s="392"/>
      <c r="V87" s="37" t="s">
        <v>67</v>
      </c>
      <c r="W87" s="375">
        <f>IFERROR(SUM(W65:W85),"0")</f>
        <v>0</v>
      </c>
      <c r="X87" s="375">
        <f>IFERROR(SUM(X65:X85),"0")</f>
        <v>0</v>
      </c>
      <c r="Y87" s="37"/>
      <c r="Z87" s="376"/>
      <c r="AA87" s="376"/>
    </row>
    <row r="88" spans="1:67" ht="14.25" hidden="1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hidden="1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88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9"/>
      <c r="O93" s="390" t="s">
        <v>72</v>
      </c>
      <c r="P93" s="391"/>
      <c r="Q93" s="391"/>
      <c r="R93" s="391"/>
      <c r="S93" s="391"/>
      <c r="T93" s="391"/>
      <c r="U93" s="392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9"/>
      <c r="O94" s="390" t="s">
        <v>72</v>
      </c>
      <c r="P94" s="391"/>
      <c r="Q94" s="391"/>
      <c r="R94" s="391"/>
      <c r="S94" s="391"/>
      <c r="T94" s="391"/>
      <c r="U94" s="392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hidden="1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hidden="1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5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5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88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9"/>
      <c r="O103" s="390" t="s">
        <v>72</v>
      </c>
      <c r="P103" s="391"/>
      <c r="Q103" s="391"/>
      <c r="R103" s="391"/>
      <c r="S103" s="391"/>
      <c r="T103" s="391"/>
      <c r="U103" s="392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hidden="1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389"/>
      <c r="O104" s="390" t="s">
        <v>72</v>
      </c>
      <c r="P104" s="391"/>
      <c r="Q104" s="391"/>
      <c r="R104" s="391"/>
      <c r="S104" s="391"/>
      <c r="T104" s="391"/>
      <c r="U104" s="392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hidden="1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hidden="1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7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hidden="1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2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5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0</v>
      </c>
      <c r="X109" s="37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5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6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0</v>
      </c>
      <c r="X114" s="37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47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idden="1" x14ac:dyDescent="0.2">
      <c r="A120" s="388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389"/>
      <c r="O120" s="390" t="s">
        <v>72</v>
      </c>
      <c r="P120" s="391"/>
      <c r="Q120" s="391"/>
      <c r="R120" s="391"/>
      <c r="S120" s="391"/>
      <c r="T120" s="391"/>
      <c r="U120" s="392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76"/>
      <c r="AA120" s="376"/>
    </row>
    <row r="121" spans="1:67" hidden="1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389"/>
      <c r="O121" s="390" t="s">
        <v>72</v>
      </c>
      <c r="P121" s="391"/>
      <c r="Q121" s="391"/>
      <c r="R121" s="391"/>
      <c r="S121" s="391"/>
      <c r="T121" s="391"/>
      <c r="U121" s="392"/>
      <c r="V121" s="37" t="s">
        <v>67</v>
      </c>
      <c r="W121" s="375">
        <f>IFERROR(SUM(W106:W119),"0")</f>
        <v>0</v>
      </c>
      <c r="X121" s="375">
        <f>IFERROR(SUM(X106:X119),"0")</f>
        <v>0</v>
      </c>
      <c r="Y121" s="37"/>
      <c r="Z121" s="376"/>
      <c r="AA121" s="376"/>
    </row>
    <row r="122" spans="1:67" ht="14.25" hidden="1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hidden="1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5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hidden="1" customHeight="1" x14ac:dyDescent="0.25">
      <c r="A124" s="54" t="s">
        <v>213</v>
      </c>
      <c r="B124" s="54" t="s">
        <v>214</v>
      </c>
      <c r="C124" s="31">
        <v>4301060371</v>
      </c>
      <c r="D124" s="377">
        <v>4680115881532</v>
      </c>
      <c r="E124" s="378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7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213</v>
      </c>
      <c r="B125" s="54" t="s">
        <v>215</v>
      </c>
      <c r="C125" s="31">
        <v>4301060366</v>
      </c>
      <c r="D125" s="377">
        <v>4680115881532</v>
      </c>
      <c r="E125" s="378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8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hidden="1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hidden="1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idden="1" x14ac:dyDescent="0.2">
      <c r="A130" s="388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9"/>
      <c r="O130" s="390" t="s">
        <v>72</v>
      </c>
      <c r="P130" s="391"/>
      <c r="Q130" s="391"/>
      <c r="R130" s="391"/>
      <c r="S130" s="391"/>
      <c r="T130" s="391"/>
      <c r="U130" s="392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hidden="1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9"/>
      <c r="O131" s="390" t="s">
        <v>72</v>
      </c>
      <c r="P131" s="391"/>
      <c r="Q131" s="391"/>
      <c r="R131" s="391"/>
      <c r="S131" s="391"/>
      <c r="T131" s="391"/>
      <c r="U131" s="392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hidden="1" customHeight="1" x14ac:dyDescent="0.25">
      <c r="A132" s="403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hidden="1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hidden="1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8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8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6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0</v>
      </c>
      <c r="X137" s="374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idden="1" x14ac:dyDescent="0.2">
      <c r="A139" s="388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9"/>
      <c r="O139" s="390" t="s">
        <v>72</v>
      </c>
      <c r="P139" s="391"/>
      <c r="Q139" s="391"/>
      <c r="R139" s="391"/>
      <c r="S139" s="391"/>
      <c r="T139" s="391"/>
      <c r="U139" s="392"/>
      <c r="V139" s="37" t="s">
        <v>73</v>
      </c>
      <c r="W139" s="375">
        <f>IFERROR(W134/H134,"0")+IFERROR(W135/H135,"0")+IFERROR(W136/H136,"0")+IFERROR(W137/H137,"0")+IFERROR(W138/H138,"0")</f>
        <v>0</v>
      </c>
      <c r="X139" s="375">
        <f>IFERROR(X134/H134,"0")+IFERROR(X135/H135,"0")+IFERROR(X136/H136,"0")+IFERROR(X137/H137,"0")+IFERROR(X138/H138,"0")</f>
        <v>0</v>
      </c>
      <c r="Y139" s="375">
        <f>IFERROR(IF(Y134="",0,Y134),"0")+IFERROR(IF(Y135="",0,Y135),"0")+IFERROR(IF(Y136="",0,Y136),"0")+IFERROR(IF(Y137="",0,Y137),"0")+IFERROR(IF(Y138="",0,Y138),"0")</f>
        <v>0</v>
      </c>
      <c r="Z139" s="376"/>
      <c r="AA139" s="376"/>
    </row>
    <row r="140" spans="1:67" hidden="1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9"/>
      <c r="O140" s="390" t="s">
        <v>72</v>
      </c>
      <c r="P140" s="391"/>
      <c r="Q140" s="391"/>
      <c r="R140" s="391"/>
      <c r="S140" s="391"/>
      <c r="T140" s="391"/>
      <c r="U140" s="392"/>
      <c r="V140" s="37" t="s">
        <v>67</v>
      </c>
      <c r="W140" s="375">
        <f>IFERROR(SUM(W134:W138),"0")</f>
        <v>0</v>
      </c>
      <c r="X140" s="375">
        <f>IFERROR(SUM(X134:X138),"0")</f>
        <v>0</v>
      </c>
      <c r="Y140" s="37"/>
      <c r="Z140" s="376"/>
      <c r="AA140" s="376"/>
    </row>
    <row r="141" spans="1:67" ht="27.75" hidden="1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hidden="1" customHeight="1" x14ac:dyDescent="0.25">
      <c r="A142" s="403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hidden="1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hidden="1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88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9"/>
      <c r="O147" s="390" t="s">
        <v>72</v>
      </c>
      <c r="P147" s="391"/>
      <c r="Q147" s="391"/>
      <c r="R147" s="391"/>
      <c r="S147" s="391"/>
      <c r="T147" s="391"/>
      <c r="U147" s="392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hidden="1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389"/>
      <c r="O148" s="390" t="s">
        <v>72</v>
      </c>
      <c r="P148" s="391"/>
      <c r="Q148" s="391"/>
      <c r="R148" s="391"/>
      <c r="S148" s="391"/>
      <c r="T148" s="391"/>
      <c r="U148" s="392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hidden="1" customHeight="1" x14ac:dyDescent="0.25">
      <c r="A149" s="403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hidden="1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hidden="1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hidden="1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39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hidden="1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hidden="1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idden="1" x14ac:dyDescent="0.2">
      <c r="A160" s="388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9"/>
      <c r="O160" s="390" t="s">
        <v>72</v>
      </c>
      <c r="P160" s="391"/>
      <c r="Q160" s="391"/>
      <c r="R160" s="391"/>
      <c r="S160" s="391"/>
      <c r="T160" s="391"/>
      <c r="U160" s="392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0</v>
      </c>
      <c r="X160" s="375">
        <f>IFERROR(X151/H151,"0")+IFERROR(X152/H152,"0")+IFERROR(X153/H153,"0")+IFERROR(X154/H154,"0")+IFERROR(X155/H155,"0")+IFERROR(X156/H156,"0")+IFERROR(X157/H157,"0")+IFERROR(X158/H158,"0")+IFERROR(X159/H159,"0")</f>
        <v>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6"/>
      <c r="AA160" s="376"/>
    </row>
    <row r="161" spans="1:67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9"/>
      <c r="O161" s="390" t="s">
        <v>72</v>
      </c>
      <c r="P161" s="391"/>
      <c r="Q161" s="391"/>
      <c r="R161" s="391"/>
      <c r="S161" s="391"/>
      <c r="T161" s="391"/>
      <c r="U161" s="392"/>
      <c r="V161" s="37" t="s">
        <v>67</v>
      </c>
      <c r="W161" s="375">
        <f>IFERROR(SUM(W151:W159),"0")</f>
        <v>0</v>
      </c>
      <c r="X161" s="375">
        <f>IFERROR(SUM(X151:X159),"0")</f>
        <v>0</v>
      </c>
      <c r="Y161" s="37"/>
      <c r="Z161" s="376"/>
      <c r="AA161" s="376"/>
    </row>
    <row r="162" spans="1:67" ht="16.5" hidden="1" customHeight="1" x14ac:dyDescent="0.25">
      <c r="A162" s="403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hidden="1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hidden="1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88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9"/>
      <c r="O166" s="390" t="s">
        <v>72</v>
      </c>
      <c r="P166" s="391"/>
      <c r="Q166" s="391"/>
      <c r="R166" s="391"/>
      <c r="S166" s="391"/>
      <c r="T166" s="391"/>
      <c r="U166" s="392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hidden="1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9"/>
      <c r="O167" s="390" t="s">
        <v>72</v>
      </c>
      <c r="P167" s="391"/>
      <c r="Q167" s="391"/>
      <c r="R167" s="391"/>
      <c r="S167" s="391"/>
      <c r="T167" s="391"/>
      <c r="U167" s="392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hidden="1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hidden="1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8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88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389"/>
      <c r="O171" s="390" t="s">
        <v>72</v>
      </c>
      <c r="P171" s="391"/>
      <c r="Q171" s="391"/>
      <c r="R171" s="391"/>
      <c r="S171" s="391"/>
      <c r="T171" s="391"/>
      <c r="U171" s="392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hidden="1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389"/>
      <c r="O172" s="390" t="s">
        <v>72</v>
      </c>
      <c r="P172" s="391"/>
      <c r="Q172" s="391"/>
      <c r="R172" s="391"/>
      <c r="S172" s="391"/>
      <c r="T172" s="391"/>
      <c r="U172" s="392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hidden="1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hidden="1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388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389"/>
      <c r="O178" s="390" t="s">
        <v>72</v>
      </c>
      <c r="P178" s="391"/>
      <c r="Q178" s="391"/>
      <c r="R178" s="391"/>
      <c r="S178" s="391"/>
      <c r="T178" s="391"/>
      <c r="U178" s="392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hidden="1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389"/>
      <c r="O179" s="390" t="s">
        <v>72</v>
      </c>
      <c r="P179" s="391"/>
      <c r="Q179" s="391"/>
      <c r="R179" s="391"/>
      <c r="S179" s="391"/>
      <c r="T179" s="391"/>
      <c r="U179" s="392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hidden="1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hidden="1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hidden="1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hidden="1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hidden="1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3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5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6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3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hidden="1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hidden="1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hidden="1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6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idden="1" x14ac:dyDescent="0.2">
      <c r="A198" s="388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389"/>
      <c r="O198" s="390" t="s">
        <v>72</v>
      </c>
      <c r="P198" s="391"/>
      <c r="Q198" s="391"/>
      <c r="R198" s="391"/>
      <c r="S198" s="391"/>
      <c r="T198" s="391"/>
      <c r="U198" s="392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hidden="1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9"/>
      <c r="O199" s="390" t="s">
        <v>72</v>
      </c>
      <c r="P199" s="391"/>
      <c r="Q199" s="391"/>
      <c r="R199" s="391"/>
      <c r="S199" s="391"/>
      <c r="T199" s="391"/>
      <c r="U199" s="392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hidden="1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hidden="1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1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2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388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9"/>
      <c r="O205" s="390" t="s">
        <v>72</v>
      </c>
      <c r="P205" s="391"/>
      <c r="Q205" s="391"/>
      <c r="R205" s="391"/>
      <c r="S205" s="391"/>
      <c r="T205" s="391"/>
      <c r="U205" s="392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9"/>
      <c r="O206" s="390" t="s">
        <v>72</v>
      </c>
      <c r="P206" s="391"/>
      <c r="Q206" s="391"/>
      <c r="R206" s="391"/>
      <c r="S206" s="391"/>
      <c r="T206" s="391"/>
      <c r="U206" s="392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hidden="1" customHeight="1" x14ac:dyDescent="0.25">
      <c r="A207" s="403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hidden="1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hidden="1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hidden="1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6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hidden="1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hidden="1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hidden="1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idden="1" x14ac:dyDescent="0.2">
      <c r="A215" s="388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9"/>
      <c r="O215" s="390" t="s">
        <v>72</v>
      </c>
      <c r="P215" s="391"/>
      <c r="Q215" s="391"/>
      <c r="R215" s="391"/>
      <c r="S215" s="391"/>
      <c r="T215" s="391"/>
      <c r="U215" s="392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hidden="1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9"/>
      <c r="O216" s="390" t="s">
        <v>72</v>
      </c>
      <c r="P216" s="391"/>
      <c r="Q216" s="391"/>
      <c r="R216" s="391"/>
      <c r="S216" s="391"/>
      <c r="T216" s="391"/>
      <c r="U216" s="392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hidden="1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hidden="1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hidden="1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3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idden="1" x14ac:dyDescent="0.2">
      <c r="A220" s="388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389"/>
      <c r="O220" s="390" t="s">
        <v>72</v>
      </c>
      <c r="P220" s="391"/>
      <c r="Q220" s="391"/>
      <c r="R220" s="391"/>
      <c r="S220" s="391"/>
      <c r="T220" s="391"/>
      <c r="U220" s="392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hidden="1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389"/>
      <c r="O221" s="390" t="s">
        <v>72</v>
      </c>
      <c r="P221" s="391"/>
      <c r="Q221" s="391"/>
      <c r="R221" s="391"/>
      <c r="S221" s="391"/>
      <c r="T221" s="391"/>
      <c r="U221" s="392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hidden="1" customHeight="1" x14ac:dyDescent="0.25">
      <c r="A222" s="403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hidden="1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hidden="1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hidden="1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hidden="1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hidden="1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hidden="1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hidden="1" x14ac:dyDescent="0.2">
      <c r="A230" s="388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9"/>
      <c r="O230" s="390" t="s">
        <v>72</v>
      </c>
      <c r="P230" s="391"/>
      <c r="Q230" s="391"/>
      <c r="R230" s="391"/>
      <c r="S230" s="391"/>
      <c r="T230" s="391"/>
      <c r="U230" s="392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hidden="1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9"/>
      <c r="O231" s="390" t="s">
        <v>72</v>
      </c>
      <c r="P231" s="391"/>
      <c r="Q231" s="391"/>
      <c r="R231" s="391"/>
      <c r="S231" s="391"/>
      <c r="T231" s="391"/>
      <c r="U231" s="392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hidden="1" customHeight="1" x14ac:dyDescent="0.25">
      <c r="A232" s="403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hidden="1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hidden="1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5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hidden="1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hidden="1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hidden="1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idden="1" x14ac:dyDescent="0.2">
      <c r="A248" s="388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389"/>
      <c r="O248" s="390" t="s">
        <v>72</v>
      </c>
      <c r="P248" s="391"/>
      <c r="Q248" s="391"/>
      <c r="R248" s="391"/>
      <c r="S248" s="391"/>
      <c r="T248" s="391"/>
      <c r="U248" s="392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hidden="1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9"/>
      <c r="O249" s="390" t="s">
        <v>72</v>
      </c>
      <c r="P249" s="391"/>
      <c r="Q249" s="391"/>
      <c r="R249" s="391"/>
      <c r="S249" s="391"/>
      <c r="T249" s="391"/>
      <c r="U249" s="392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hidden="1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hidden="1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idden="1" x14ac:dyDescent="0.2">
      <c r="A252" s="388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9"/>
      <c r="O252" s="390" t="s">
        <v>72</v>
      </c>
      <c r="P252" s="391"/>
      <c r="Q252" s="391"/>
      <c r="R252" s="391"/>
      <c r="S252" s="391"/>
      <c r="T252" s="391"/>
      <c r="U252" s="392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hidden="1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9"/>
      <c r="O253" s="390" t="s">
        <v>72</v>
      </c>
      <c r="P253" s="391"/>
      <c r="Q253" s="391"/>
      <c r="R253" s="391"/>
      <c r="S253" s="391"/>
      <c r="T253" s="391"/>
      <c r="U253" s="392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hidden="1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hidden="1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88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389"/>
      <c r="O259" s="390" t="s">
        <v>72</v>
      </c>
      <c r="P259" s="391"/>
      <c r="Q259" s="391"/>
      <c r="R259" s="391"/>
      <c r="S259" s="391"/>
      <c r="T259" s="391"/>
      <c r="U259" s="392"/>
      <c r="V259" s="37" t="s">
        <v>73</v>
      </c>
      <c r="W259" s="375">
        <f>IFERROR(W255/H255,"0")+IFERROR(W256/H256,"0")+IFERROR(W257/H257,"0")+IFERROR(W258/H258,"0")</f>
        <v>0</v>
      </c>
      <c r="X259" s="375">
        <f>IFERROR(X255/H255,"0")+IFERROR(X256/H256,"0")+IFERROR(X257/H257,"0")+IFERROR(X258/H258,"0")</f>
        <v>0</v>
      </c>
      <c r="Y259" s="375">
        <f>IFERROR(IF(Y255="",0,Y255),"0")+IFERROR(IF(Y256="",0,Y256),"0")+IFERROR(IF(Y257="",0,Y257),"0")+IFERROR(IF(Y258="",0,Y258),"0")</f>
        <v>0</v>
      </c>
      <c r="Z259" s="376"/>
      <c r="AA259" s="376"/>
    </row>
    <row r="260" spans="1:67" hidden="1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389"/>
      <c r="O260" s="390" t="s">
        <v>72</v>
      </c>
      <c r="P260" s="391"/>
      <c r="Q260" s="391"/>
      <c r="R260" s="391"/>
      <c r="S260" s="391"/>
      <c r="T260" s="391"/>
      <c r="U260" s="392"/>
      <c r="V260" s="37" t="s">
        <v>67</v>
      </c>
      <c r="W260" s="375">
        <f>IFERROR(SUM(W255:W258),"0")</f>
        <v>0</v>
      </c>
      <c r="X260" s="375">
        <f>IFERROR(SUM(X255:X258),"0")</f>
        <v>0</v>
      </c>
      <c r="Y260" s="37"/>
      <c r="Z260" s="376"/>
      <c r="AA260" s="376"/>
    </row>
    <row r="261" spans="1:67" ht="14.25" hidden="1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hidden="1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hidden="1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hidden="1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hidden="1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hidden="1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5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hidden="1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hidden="1" x14ac:dyDescent="0.2">
      <c r="A271" s="388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9"/>
      <c r="O271" s="390" t="s">
        <v>72</v>
      </c>
      <c r="P271" s="391"/>
      <c r="Q271" s="391"/>
      <c r="R271" s="391"/>
      <c r="S271" s="391"/>
      <c r="T271" s="391"/>
      <c r="U271" s="392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0</v>
      </c>
      <c r="X271" s="375">
        <f>IFERROR(X262/H262,"0")+IFERROR(X263/H263,"0")+IFERROR(X264/H264,"0")+IFERROR(X265/H265,"0")+IFERROR(X266/H266,"0")+IFERROR(X267/H267,"0")+IFERROR(X268/H268,"0")+IFERROR(X269/H269,"0")+IFERROR(X270/H270,"0")</f>
        <v>0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76"/>
      <c r="AA271" s="376"/>
    </row>
    <row r="272" spans="1:67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9"/>
      <c r="O272" s="390" t="s">
        <v>72</v>
      </c>
      <c r="P272" s="391"/>
      <c r="Q272" s="391"/>
      <c r="R272" s="391"/>
      <c r="S272" s="391"/>
      <c r="T272" s="391"/>
      <c r="U272" s="392"/>
      <c r="V272" s="37" t="s">
        <v>67</v>
      </c>
      <c r="W272" s="375">
        <f>IFERROR(SUM(W262:W270),"0")</f>
        <v>0</v>
      </c>
      <c r="X272" s="375">
        <f>IFERROR(SUM(X262:X270),"0")</f>
        <v>0</v>
      </c>
      <c r="Y272" s="37"/>
      <c r="Z272" s="376"/>
      <c r="AA272" s="376"/>
    </row>
    <row r="273" spans="1:67" ht="14.25" hidden="1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hidden="1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0</v>
      </c>
      <c r="X275" s="37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388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9"/>
      <c r="O277" s="390" t="s">
        <v>72</v>
      </c>
      <c r="P277" s="391"/>
      <c r="Q277" s="391"/>
      <c r="R277" s="391"/>
      <c r="S277" s="391"/>
      <c r="T277" s="391"/>
      <c r="U277" s="392"/>
      <c r="V277" s="37" t="s">
        <v>73</v>
      </c>
      <c r="W277" s="375">
        <f>IFERROR(W274/H274,"0")+IFERROR(W275/H275,"0")+IFERROR(W276/H276,"0")</f>
        <v>0</v>
      </c>
      <c r="X277" s="375">
        <f>IFERROR(X274/H274,"0")+IFERROR(X275/H275,"0")+IFERROR(X276/H276,"0")</f>
        <v>0</v>
      </c>
      <c r="Y277" s="375">
        <f>IFERROR(IF(Y274="",0,Y274),"0")+IFERROR(IF(Y275="",0,Y275),"0")+IFERROR(IF(Y276="",0,Y276),"0")</f>
        <v>0</v>
      </c>
      <c r="Z277" s="376"/>
      <c r="AA277" s="376"/>
    </row>
    <row r="278" spans="1:67" hidden="1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9"/>
      <c r="O278" s="390" t="s">
        <v>72</v>
      </c>
      <c r="P278" s="391"/>
      <c r="Q278" s="391"/>
      <c r="R278" s="391"/>
      <c r="S278" s="391"/>
      <c r="T278" s="391"/>
      <c r="U278" s="392"/>
      <c r="V278" s="37" t="s">
        <v>67</v>
      </c>
      <c r="W278" s="375">
        <f>IFERROR(SUM(W274:W276),"0")</f>
        <v>0</v>
      </c>
      <c r="X278" s="375">
        <f>IFERROR(SUM(X274:X276),"0")</f>
        <v>0</v>
      </c>
      <c r="Y278" s="37"/>
      <c r="Z278" s="376"/>
      <c r="AA278" s="376"/>
    </row>
    <row r="279" spans="1:67" ht="14.25" hidden="1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hidden="1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8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3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88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9"/>
      <c r="O283" s="390" t="s">
        <v>72</v>
      </c>
      <c r="P283" s="391"/>
      <c r="Q283" s="391"/>
      <c r="R283" s="391"/>
      <c r="S283" s="391"/>
      <c r="T283" s="391"/>
      <c r="U283" s="392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9"/>
      <c r="O284" s="390" t="s">
        <v>72</v>
      </c>
      <c r="P284" s="391"/>
      <c r="Q284" s="391"/>
      <c r="R284" s="391"/>
      <c r="S284" s="391"/>
      <c r="T284" s="391"/>
      <c r="U284" s="392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hidden="1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hidden="1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7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88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389"/>
      <c r="O289" s="390" t="s">
        <v>72</v>
      </c>
      <c r="P289" s="391"/>
      <c r="Q289" s="391"/>
      <c r="R289" s="391"/>
      <c r="S289" s="391"/>
      <c r="T289" s="391"/>
      <c r="U289" s="392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hidden="1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389"/>
      <c r="O290" s="390" t="s">
        <v>72</v>
      </c>
      <c r="P290" s="391"/>
      <c r="Q290" s="391"/>
      <c r="R290" s="391"/>
      <c r="S290" s="391"/>
      <c r="T290" s="391"/>
      <c r="U290" s="392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hidden="1" customHeight="1" x14ac:dyDescent="0.25">
      <c r="A291" s="403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hidden="1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hidden="1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hidden="1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0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4301011322</v>
      </c>
      <c r="D295" s="377">
        <v>4607091387452</v>
      </c>
      <c r="E295" s="378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6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432</v>
      </c>
      <c r="B296" s="54" t="s">
        <v>434</v>
      </c>
      <c r="C296" s="31">
        <v>4301011619</v>
      </c>
      <c r="D296" s="377">
        <v>4607091387452</v>
      </c>
      <c r="E296" s="378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5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hidden="1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hidden="1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hidden="1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hidden="1" x14ac:dyDescent="0.2">
      <c r="A300" s="388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9"/>
      <c r="O300" s="390" t="s">
        <v>72</v>
      </c>
      <c r="P300" s="391"/>
      <c r="Q300" s="391"/>
      <c r="R300" s="391"/>
      <c r="S300" s="391"/>
      <c r="T300" s="391"/>
      <c r="U300" s="392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hidden="1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9"/>
      <c r="O301" s="390" t="s">
        <v>72</v>
      </c>
      <c r="P301" s="391"/>
      <c r="Q301" s="391"/>
      <c r="R301" s="391"/>
      <c r="S301" s="391"/>
      <c r="T301" s="391"/>
      <c r="U301" s="392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hidden="1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hidden="1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88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389"/>
      <c r="O305" s="390" t="s">
        <v>72</v>
      </c>
      <c r="P305" s="391"/>
      <c r="Q305" s="391"/>
      <c r="R305" s="391"/>
      <c r="S305" s="391"/>
      <c r="T305" s="391"/>
      <c r="U305" s="392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hidden="1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9"/>
      <c r="O306" s="390" t="s">
        <v>72</v>
      </c>
      <c r="P306" s="391"/>
      <c r="Q306" s="391"/>
      <c r="R306" s="391"/>
      <c r="S306" s="391"/>
      <c r="T306" s="391"/>
      <c r="U306" s="392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hidden="1" customHeight="1" x14ac:dyDescent="0.25">
      <c r="A307" s="403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hidden="1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hidden="1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88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9"/>
      <c r="O310" s="390" t="s">
        <v>72</v>
      </c>
      <c r="P310" s="391"/>
      <c r="Q310" s="391"/>
      <c r="R310" s="391"/>
      <c r="S310" s="391"/>
      <c r="T310" s="391"/>
      <c r="U310" s="392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hidden="1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389"/>
      <c r="O311" s="390" t="s">
        <v>72</v>
      </c>
      <c r="P311" s="391"/>
      <c r="Q311" s="391"/>
      <c r="R311" s="391"/>
      <c r="S311" s="391"/>
      <c r="T311" s="391"/>
      <c r="U311" s="392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hidden="1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hidden="1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4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350</v>
      </c>
      <c r="X314" s="374">
        <f>IFERROR(IF(W314="",0,CEILING((W314/$H314),1)*$H314),"")</f>
        <v>350.7</v>
      </c>
      <c r="Y314" s="36">
        <f>IFERROR(IF(X314=0,"",ROUNDUP(X314/H314,0)*0.00753),"")</f>
        <v>1.2575100000000001</v>
      </c>
      <c r="Z314" s="56"/>
      <c r="AA314" s="57"/>
      <c r="AE314" s="64"/>
      <c r="BB314" s="244" t="s">
        <v>1</v>
      </c>
      <c r="BL314" s="64">
        <f>IFERROR(W314*I314/H314,"0")</f>
        <v>395.33333333333326</v>
      </c>
      <c r="BM314" s="64">
        <f>IFERROR(X314*I314/H314,"0")</f>
        <v>396.12399999999997</v>
      </c>
      <c r="BN314" s="64">
        <f>IFERROR(1/J314*(W314/H314),"0")</f>
        <v>1.0683760683760684</v>
      </c>
      <c r="BO314" s="64">
        <f>IFERROR(1/J314*(X314/H314),"0")</f>
        <v>1.0705128205128205</v>
      </c>
    </row>
    <row r="315" spans="1:67" ht="27" hidden="1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0</v>
      </c>
      <c r="X315" s="37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5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388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9"/>
      <c r="O316" s="390" t="s">
        <v>72</v>
      </c>
      <c r="P316" s="391"/>
      <c r="Q316" s="391"/>
      <c r="R316" s="391"/>
      <c r="S316" s="391"/>
      <c r="T316" s="391"/>
      <c r="U316" s="392"/>
      <c r="V316" s="37" t="s">
        <v>73</v>
      </c>
      <c r="W316" s="375">
        <f>IFERROR(W313/H313,"0")+IFERROR(W314/H314,"0")+IFERROR(W315/H315,"0")</f>
        <v>166.66666666666666</v>
      </c>
      <c r="X316" s="375">
        <f>IFERROR(X313/H313,"0")+IFERROR(X314/H314,"0")+IFERROR(X315/H315,"0")</f>
        <v>167</v>
      </c>
      <c r="Y316" s="375">
        <f>IFERROR(IF(Y313="",0,Y313),"0")+IFERROR(IF(Y314="",0,Y314),"0")+IFERROR(IF(Y315="",0,Y315),"0")</f>
        <v>1.2575100000000001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9"/>
      <c r="O317" s="390" t="s">
        <v>72</v>
      </c>
      <c r="P317" s="391"/>
      <c r="Q317" s="391"/>
      <c r="R317" s="391"/>
      <c r="S317" s="391"/>
      <c r="T317" s="391"/>
      <c r="U317" s="392"/>
      <c r="V317" s="37" t="s">
        <v>67</v>
      </c>
      <c r="W317" s="375">
        <f>IFERROR(SUM(W313:W315),"0")</f>
        <v>350</v>
      </c>
      <c r="X317" s="375">
        <f>IFERROR(SUM(X313:X315),"0")</f>
        <v>350.7</v>
      </c>
      <c r="Y317" s="37"/>
      <c r="Z317" s="376"/>
      <c r="AA317" s="376"/>
    </row>
    <row r="318" spans="1:67" ht="14.25" hidden="1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hidden="1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0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88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9"/>
      <c r="O320" s="390" t="s">
        <v>72</v>
      </c>
      <c r="P320" s="391"/>
      <c r="Q320" s="391"/>
      <c r="R320" s="391"/>
      <c r="S320" s="391"/>
      <c r="T320" s="391"/>
      <c r="U320" s="392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hidden="1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9"/>
      <c r="O321" s="390" t="s">
        <v>72</v>
      </c>
      <c r="P321" s="391"/>
      <c r="Q321" s="391"/>
      <c r="R321" s="391"/>
      <c r="S321" s="391"/>
      <c r="T321" s="391"/>
      <c r="U321" s="392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hidden="1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hidden="1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88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9"/>
      <c r="O324" s="390" t="s">
        <v>72</v>
      </c>
      <c r="P324" s="391"/>
      <c r="Q324" s="391"/>
      <c r="R324" s="391"/>
      <c r="S324" s="391"/>
      <c r="T324" s="391"/>
      <c r="U324" s="392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hidden="1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9"/>
      <c r="O325" s="390" t="s">
        <v>72</v>
      </c>
      <c r="P325" s="391"/>
      <c r="Q325" s="391"/>
      <c r="R325" s="391"/>
      <c r="S325" s="391"/>
      <c r="T325" s="391"/>
      <c r="U325" s="392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hidden="1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hidden="1" customHeight="1" x14ac:dyDescent="0.25">
      <c r="A327" s="403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hidden="1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hidden="1" customHeight="1" x14ac:dyDescent="0.25">
      <c r="A329" s="54" t="s">
        <v>460</v>
      </c>
      <c r="B329" s="54" t="s">
        <v>461</v>
      </c>
      <c r="C329" s="31">
        <v>4301011865</v>
      </c>
      <c r="D329" s="377">
        <v>4680115884076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656" t="s">
        <v>462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hidden="1" customHeight="1" x14ac:dyDescent="0.25">
      <c r="A330" s="54" t="s">
        <v>463</v>
      </c>
      <c r="B330" s="54" t="s">
        <v>464</v>
      </c>
      <c r="C330" s="31">
        <v>4301011239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65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465</v>
      </c>
      <c r="C331" s="31">
        <v>4301011339</v>
      </c>
      <c r="D331" s="377">
        <v>4607091383997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1350</v>
      </c>
      <c r="X331" s="374">
        <f t="shared" si="65"/>
        <v>1350</v>
      </c>
      <c r="Y331" s="36">
        <f>IFERROR(IF(X331=0,"",ROUNDUP(X331/H331,0)*0.02175),"")</f>
        <v>1.9574999999999998</v>
      </c>
      <c r="Z331" s="56"/>
      <c r="AA331" s="57"/>
      <c r="AE331" s="64"/>
      <c r="BB331" s="250" t="s">
        <v>1</v>
      </c>
      <c r="BL331" s="64">
        <f t="shared" si="66"/>
        <v>1393.2</v>
      </c>
      <c r="BM331" s="64">
        <f t="shared" si="67"/>
        <v>1393.2</v>
      </c>
      <c r="BN331" s="64">
        <f t="shared" si="68"/>
        <v>1.875</v>
      </c>
      <c r="BO331" s="64">
        <f t="shared" si="69"/>
        <v>1.875</v>
      </c>
    </row>
    <row r="332" spans="1:67" ht="27" customHeight="1" x14ac:dyDescent="0.25">
      <c r="A332" s="54" t="s">
        <v>466</v>
      </c>
      <c r="B332" s="54" t="s">
        <v>467</v>
      </c>
      <c r="C332" s="31">
        <v>4301011326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1000</v>
      </c>
      <c r="X332" s="374">
        <f t="shared" si="65"/>
        <v>1005</v>
      </c>
      <c r="Y332" s="36">
        <f>IFERROR(IF(X332=0,"",ROUNDUP(X332/H332,0)*0.02175),"")</f>
        <v>1.4572499999999999</v>
      </c>
      <c r="Z332" s="56"/>
      <c r="AA332" s="57"/>
      <c r="AE332" s="64"/>
      <c r="BB332" s="251" t="s">
        <v>1</v>
      </c>
      <c r="BL332" s="64">
        <f t="shared" si="66"/>
        <v>1032</v>
      </c>
      <c r="BM332" s="64">
        <f t="shared" si="67"/>
        <v>1037.1600000000001</v>
      </c>
      <c r="BN332" s="64">
        <f t="shared" si="68"/>
        <v>1.3888888888888888</v>
      </c>
      <c r="BO332" s="64">
        <f t="shared" si="69"/>
        <v>1.3958333333333333</v>
      </c>
    </row>
    <row r="333" spans="1:67" ht="27" hidden="1" customHeight="1" x14ac:dyDescent="0.25">
      <c r="A333" s="54" t="s">
        <v>466</v>
      </c>
      <c r="B333" s="54" t="s">
        <v>468</v>
      </c>
      <c r="C333" s="31">
        <v>4301011240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469</v>
      </c>
      <c r="B334" s="54" t="s">
        <v>470</v>
      </c>
      <c r="C334" s="31">
        <v>4301011330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4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IFERROR(IF(X334=0,"",ROUNDUP(X334/H334,0)*0.02175),"")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79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hidden="1" customHeight="1" x14ac:dyDescent="0.25">
      <c r="A336" s="54" t="s">
        <v>469</v>
      </c>
      <c r="B336" s="54" t="s">
        <v>474</v>
      </c>
      <c r="C336" s="31">
        <v>4301011238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56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hidden="1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hidden="1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388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9"/>
      <c r="O339" s="390" t="s">
        <v>72</v>
      </c>
      <c r="P339" s="391"/>
      <c r="Q339" s="391"/>
      <c r="R339" s="391"/>
      <c r="S339" s="391"/>
      <c r="T339" s="391"/>
      <c r="U339" s="392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156.66666666666669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157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3.4147499999999997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9"/>
      <c r="O340" s="390" t="s">
        <v>72</v>
      </c>
      <c r="P340" s="391"/>
      <c r="Q340" s="391"/>
      <c r="R340" s="391"/>
      <c r="S340" s="391"/>
      <c r="T340" s="391"/>
      <c r="U340" s="392"/>
      <c r="V340" s="37" t="s">
        <v>67</v>
      </c>
      <c r="W340" s="375">
        <f>IFERROR(SUM(W329:W338),"0")</f>
        <v>2350</v>
      </c>
      <c r="X340" s="375">
        <f>IFERROR(SUM(X329:X338),"0")</f>
        <v>2355</v>
      </c>
      <c r="Y340" s="37"/>
      <c r="Z340" s="376"/>
      <c r="AA340" s="376"/>
    </row>
    <row r="341" spans="1:67" ht="14.25" hidden="1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800</v>
      </c>
      <c r="X342" s="374">
        <f>IFERROR(IF(W342="",0,CEILING((W342/$H342),1)*$H342),"")</f>
        <v>810</v>
      </c>
      <c r="Y342" s="36">
        <f>IFERROR(IF(X342=0,"",ROUNDUP(X342/H342,0)*0.02175),"")</f>
        <v>1.1744999999999999</v>
      </c>
      <c r="Z342" s="56"/>
      <c r="AA342" s="57"/>
      <c r="AE342" s="64"/>
      <c r="BB342" s="258" t="s">
        <v>1</v>
      </c>
      <c r="BL342" s="64">
        <f>IFERROR(W342*I342/H342,"0")</f>
        <v>825.6</v>
      </c>
      <c r="BM342" s="64">
        <f>IFERROR(X342*I342/H342,"0")</f>
        <v>835.92000000000007</v>
      </c>
      <c r="BN342" s="64">
        <f>IFERROR(1/J342*(W342/H342),"0")</f>
        <v>1.1111111111111112</v>
      </c>
      <c r="BO342" s="64">
        <f>IFERROR(1/J342*(X342/H342),"0")</f>
        <v>1.125</v>
      </c>
    </row>
    <row r="343" spans="1:67" ht="16.5" hidden="1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88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389"/>
      <c r="O345" s="390" t="s">
        <v>72</v>
      </c>
      <c r="P345" s="391"/>
      <c r="Q345" s="391"/>
      <c r="R345" s="391"/>
      <c r="S345" s="391"/>
      <c r="T345" s="391"/>
      <c r="U345" s="392"/>
      <c r="V345" s="37" t="s">
        <v>73</v>
      </c>
      <c r="W345" s="375">
        <f>IFERROR(W342/H342,"0")+IFERROR(W343/H343,"0")+IFERROR(W344/H344,"0")</f>
        <v>53.333333333333336</v>
      </c>
      <c r="X345" s="375">
        <f>IFERROR(X342/H342,"0")+IFERROR(X343/H343,"0")+IFERROR(X344/H344,"0")</f>
        <v>54</v>
      </c>
      <c r="Y345" s="375">
        <f>IFERROR(IF(Y342="",0,Y342),"0")+IFERROR(IF(Y343="",0,Y343),"0")+IFERROR(IF(Y344="",0,Y344),"0")</f>
        <v>1.1744999999999999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9"/>
      <c r="O346" s="390" t="s">
        <v>72</v>
      </c>
      <c r="P346" s="391"/>
      <c r="Q346" s="391"/>
      <c r="R346" s="391"/>
      <c r="S346" s="391"/>
      <c r="T346" s="391"/>
      <c r="U346" s="392"/>
      <c r="V346" s="37" t="s">
        <v>67</v>
      </c>
      <c r="W346" s="375">
        <f>IFERROR(SUM(W342:W344),"0")</f>
        <v>800</v>
      </c>
      <c r="X346" s="375">
        <f>IFERROR(SUM(X342:X344),"0")</f>
        <v>810</v>
      </c>
      <c r="Y346" s="37"/>
      <c r="Z346" s="376"/>
      <c r="AA346" s="376"/>
    </row>
    <row r="347" spans="1:67" ht="14.25" hidden="1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hidden="1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71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idden="1" x14ac:dyDescent="0.2">
      <c r="A350" s="388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389"/>
      <c r="O350" s="390" t="s">
        <v>72</v>
      </c>
      <c r="P350" s="391"/>
      <c r="Q350" s="391"/>
      <c r="R350" s="391"/>
      <c r="S350" s="391"/>
      <c r="T350" s="391"/>
      <c r="U350" s="392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hidden="1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389"/>
      <c r="O351" s="390" t="s">
        <v>72</v>
      </c>
      <c r="P351" s="391"/>
      <c r="Q351" s="391"/>
      <c r="R351" s="391"/>
      <c r="S351" s="391"/>
      <c r="T351" s="391"/>
      <c r="U351" s="392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hidden="1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hidden="1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88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9"/>
      <c r="O354" s="390" t="s">
        <v>72</v>
      </c>
      <c r="P354" s="391"/>
      <c r="Q354" s="391"/>
      <c r="R354" s="391"/>
      <c r="S354" s="391"/>
      <c r="T354" s="391"/>
      <c r="U354" s="392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hidden="1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9"/>
      <c r="O355" s="390" t="s">
        <v>72</v>
      </c>
      <c r="P355" s="391"/>
      <c r="Q355" s="391"/>
      <c r="R355" s="391"/>
      <c r="S355" s="391"/>
      <c r="T355" s="391"/>
      <c r="U355" s="392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hidden="1" customHeight="1" x14ac:dyDescent="0.25">
      <c r="A356" s="403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hidden="1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hidden="1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hidden="1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hidden="1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388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389"/>
      <c r="O363" s="390" t="s">
        <v>72</v>
      </c>
      <c r="P363" s="391"/>
      <c r="Q363" s="391"/>
      <c r="R363" s="391"/>
      <c r="S363" s="391"/>
      <c r="T363" s="391"/>
      <c r="U363" s="392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hidden="1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9"/>
      <c r="O364" s="390" t="s">
        <v>72</v>
      </c>
      <c r="P364" s="391"/>
      <c r="Q364" s="391"/>
      <c r="R364" s="391"/>
      <c r="S364" s="391"/>
      <c r="T364" s="391"/>
      <c r="U364" s="392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hidden="1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hidden="1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hidden="1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73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388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9"/>
      <c r="O368" s="390" t="s">
        <v>72</v>
      </c>
      <c r="P368" s="391"/>
      <c r="Q368" s="391"/>
      <c r="R368" s="391"/>
      <c r="S368" s="391"/>
      <c r="T368" s="391"/>
      <c r="U368" s="392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hidden="1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389"/>
      <c r="O369" s="390" t="s">
        <v>72</v>
      </c>
      <c r="P369" s="391"/>
      <c r="Q369" s="391"/>
      <c r="R369" s="391"/>
      <c r="S369" s="391"/>
      <c r="T369" s="391"/>
      <c r="U369" s="392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hidden="1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hidden="1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7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idden="1" x14ac:dyDescent="0.2">
      <c r="A375" s="388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389"/>
      <c r="O375" s="390" t="s">
        <v>72</v>
      </c>
      <c r="P375" s="391"/>
      <c r="Q375" s="391"/>
      <c r="R375" s="391"/>
      <c r="S375" s="391"/>
      <c r="T375" s="391"/>
      <c r="U375" s="392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hidden="1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389"/>
      <c r="O376" s="390" t="s">
        <v>72</v>
      </c>
      <c r="P376" s="391"/>
      <c r="Q376" s="391"/>
      <c r="R376" s="391"/>
      <c r="S376" s="391"/>
      <c r="T376" s="391"/>
      <c r="U376" s="392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hidden="1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hidden="1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9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388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9"/>
      <c r="O379" s="390" t="s">
        <v>72</v>
      </c>
      <c r="P379" s="391"/>
      <c r="Q379" s="391"/>
      <c r="R379" s="391"/>
      <c r="S379" s="391"/>
      <c r="T379" s="391"/>
      <c r="U379" s="392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hidden="1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9"/>
      <c r="O380" s="390" t="s">
        <v>72</v>
      </c>
      <c r="P380" s="391"/>
      <c r="Q380" s="391"/>
      <c r="R380" s="391"/>
      <c r="S380" s="391"/>
      <c r="T380" s="391"/>
      <c r="U380" s="392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hidden="1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hidden="1" customHeight="1" x14ac:dyDescent="0.25">
      <c r="A382" s="403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hidden="1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hidden="1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388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389"/>
      <c r="O386" s="390" t="s">
        <v>72</v>
      </c>
      <c r="P386" s="391"/>
      <c r="Q386" s="391"/>
      <c r="R386" s="391"/>
      <c r="S386" s="391"/>
      <c r="T386" s="391"/>
      <c r="U386" s="392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hidden="1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389"/>
      <c r="O387" s="390" t="s">
        <v>72</v>
      </c>
      <c r="P387" s="391"/>
      <c r="Q387" s="391"/>
      <c r="R387" s="391"/>
      <c r="S387" s="391"/>
      <c r="T387" s="391"/>
      <c r="U387" s="392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hidden="1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hidden="1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hidden="1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5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hidden="1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hidden="1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hidden="1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7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hidden="1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hidden="1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hidden="1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idden="1" x14ac:dyDescent="0.2">
      <c r="A402" s="388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9"/>
      <c r="O402" s="390" t="s">
        <v>72</v>
      </c>
      <c r="P402" s="391"/>
      <c r="Q402" s="391"/>
      <c r="R402" s="391"/>
      <c r="S402" s="391"/>
      <c r="T402" s="391"/>
      <c r="U402" s="392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376"/>
      <c r="AA402" s="376"/>
    </row>
    <row r="403" spans="1:67" hidden="1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9"/>
      <c r="O403" s="390" t="s">
        <v>72</v>
      </c>
      <c r="P403" s="391"/>
      <c r="Q403" s="391"/>
      <c r="R403" s="391"/>
      <c r="S403" s="391"/>
      <c r="T403" s="391"/>
      <c r="U403" s="392"/>
      <c r="V403" s="37" t="s">
        <v>67</v>
      </c>
      <c r="W403" s="375">
        <f>IFERROR(SUM(W389:W401),"0")</f>
        <v>0</v>
      </c>
      <c r="X403" s="375">
        <f>IFERROR(SUM(X389:X401),"0")</f>
        <v>0</v>
      </c>
      <c r="Y403" s="37"/>
      <c r="Z403" s="376"/>
      <c r="AA403" s="376"/>
    </row>
    <row r="404" spans="1:67" ht="14.25" hidden="1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hidden="1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72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hidden="1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5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idden="1" x14ac:dyDescent="0.2">
      <c r="A408" s="388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9"/>
      <c r="O408" s="390" t="s">
        <v>72</v>
      </c>
      <c r="P408" s="391"/>
      <c r="Q408" s="391"/>
      <c r="R408" s="391"/>
      <c r="S408" s="391"/>
      <c r="T408" s="391"/>
      <c r="U408" s="392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hidden="1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9"/>
      <c r="O409" s="390" t="s">
        <v>72</v>
      </c>
      <c r="P409" s="391"/>
      <c r="Q409" s="391"/>
      <c r="R409" s="391"/>
      <c r="S409" s="391"/>
      <c r="T409" s="391"/>
      <c r="U409" s="392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hidden="1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hidden="1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4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idden="1" x14ac:dyDescent="0.2">
      <c r="A412" s="388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9"/>
      <c r="O412" s="390" t="s">
        <v>72</v>
      </c>
      <c r="P412" s="391"/>
      <c r="Q412" s="391"/>
      <c r="R412" s="391"/>
      <c r="S412" s="391"/>
      <c r="T412" s="391"/>
      <c r="U412" s="392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hidden="1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9"/>
      <c r="O413" s="390" t="s">
        <v>72</v>
      </c>
      <c r="P413" s="391"/>
      <c r="Q413" s="391"/>
      <c r="R413" s="391"/>
      <c r="S413" s="391"/>
      <c r="T413" s="391"/>
      <c r="U413" s="392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hidden="1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hidden="1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hidden="1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5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0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388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389"/>
      <c r="O418" s="390" t="s">
        <v>72</v>
      </c>
      <c r="P418" s="391"/>
      <c r="Q418" s="391"/>
      <c r="R418" s="391"/>
      <c r="S418" s="391"/>
      <c r="T418" s="391"/>
      <c r="U418" s="392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hidden="1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9"/>
      <c r="O419" s="390" t="s">
        <v>72</v>
      </c>
      <c r="P419" s="391"/>
      <c r="Q419" s="391"/>
      <c r="R419" s="391"/>
      <c r="S419" s="391"/>
      <c r="T419" s="391"/>
      <c r="U419" s="392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hidden="1" customHeight="1" x14ac:dyDescent="0.25">
      <c r="A420" s="403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hidden="1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hidden="1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73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388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389"/>
      <c r="O424" s="390" t="s">
        <v>72</v>
      </c>
      <c r="P424" s="391"/>
      <c r="Q424" s="391"/>
      <c r="R424" s="391"/>
      <c r="S424" s="391"/>
      <c r="T424" s="391"/>
      <c r="U424" s="392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hidden="1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9"/>
      <c r="O425" s="390" t="s">
        <v>72</v>
      </c>
      <c r="P425" s="391"/>
      <c r="Q425" s="391"/>
      <c r="R425" s="391"/>
      <c r="S425" s="391"/>
      <c r="T425" s="391"/>
      <c r="U425" s="392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hidden="1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hidden="1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hidden="1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hidden="1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4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hidden="1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hidden="1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idden="1" x14ac:dyDescent="0.2">
      <c r="A434" s="388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389"/>
      <c r="O434" s="390" t="s">
        <v>72</v>
      </c>
      <c r="P434" s="391"/>
      <c r="Q434" s="391"/>
      <c r="R434" s="391"/>
      <c r="S434" s="391"/>
      <c r="T434" s="391"/>
      <c r="U434" s="392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hidden="1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389"/>
      <c r="O435" s="390" t="s">
        <v>72</v>
      </c>
      <c r="P435" s="391"/>
      <c r="Q435" s="391"/>
      <c r="R435" s="391"/>
      <c r="S435" s="391"/>
      <c r="T435" s="391"/>
      <c r="U435" s="392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hidden="1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hidden="1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0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idden="1" x14ac:dyDescent="0.2">
      <c r="A439" s="388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389"/>
      <c r="O439" s="390" t="s">
        <v>72</v>
      </c>
      <c r="P439" s="391"/>
      <c r="Q439" s="391"/>
      <c r="R439" s="391"/>
      <c r="S439" s="391"/>
      <c r="T439" s="391"/>
      <c r="U439" s="392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hidden="1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389"/>
      <c r="O440" s="390" t="s">
        <v>72</v>
      </c>
      <c r="P440" s="391"/>
      <c r="Q440" s="391"/>
      <c r="R440" s="391"/>
      <c r="S440" s="391"/>
      <c r="T440" s="391"/>
      <c r="U440" s="392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hidden="1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hidden="1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388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389"/>
      <c r="O443" s="390" t="s">
        <v>72</v>
      </c>
      <c r="P443" s="391"/>
      <c r="Q443" s="391"/>
      <c r="R443" s="391"/>
      <c r="S443" s="391"/>
      <c r="T443" s="391"/>
      <c r="U443" s="392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hidden="1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389"/>
      <c r="O444" s="390" t="s">
        <v>72</v>
      </c>
      <c r="P444" s="391"/>
      <c r="Q444" s="391"/>
      <c r="R444" s="391"/>
      <c r="S444" s="391"/>
      <c r="T444" s="391"/>
      <c r="U444" s="392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hidden="1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hidden="1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388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389"/>
      <c r="O447" s="390" t="s">
        <v>72</v>
      </c>
      <c r="P447" s="391"/>
      <c r="Q447" s="391"/>
      <c r="R447" s="391"/>
      <c r="S447" s="391"/>
      <c r="T447" s="391"/>
      <c r="U447" s="392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hidden="1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389"/>
      <c r="O448" s="390" t="s">
        <v>72</v>
      </c>
      <c r="P448" s="391"/>
      <c r="Q448" s="391"/>
      <c r="R448" s="391"/>
      <c r="S448" s="391"/>
      <c r="T448" s="391"/>
      <c r="U448" s="392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hidden="1" customHeight="1" x14ac:dyDescent="0.25">
      <c r="A449" s="403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hidden="1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hidden="1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33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hidden="1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4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hidden="1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38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idden="1" x14ac:dyDescent="0.2">
      <c r="A454" s="388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9"/>
      <c r="O454" s="390" t="s">
        <v>72</v>
      </c>
      <c r="P454" s="391"/>
      <c r="Q454" s="391"/>
      <c r="R454" s="391"/>
      <c r="S454" s="391"/>
      <c r="T454" s="391"/>
      <c r="U454" s="392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9"/>
      <c r="O455" s="390" t="s">
        <v>72</v>
      </c>
      <c r="P455" s="391"/>
      <c r="Q455" s="391"/>
      <c r="R455" s="391"/>
      <c r="S455" s="391"/>
      <c r="T455" s="391"/>
      <c r="U455" s="392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hidden="1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hidden="1" customHeight="1" x14ac:dyDescent="0.25">
      <c r="A457" s="403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hidden="1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hidden="1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hidden="1" customHeight="1" x14ac:dyDescent="0.25">
      <c r="A460" s="54" t="s">
        <v>605</v>
      </c>
      <c r="B460" s="54" t="s">
        <v>606</v>
      </c>
      <c r="C460" s="31">
        <v>4301011779</v>
      </c>
      <c r="D460" s="377">
        <v>4607091383522</v>
      </c>
      <c r="E460" s="378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hidden="1" customHeight="1" x14ac:dyDescent="0.25">
      <c r="A461" s="54" t="s">
        <v>607</v>
      </c>
      <c r="B461" s="54" t="s">
        <v>608</v>
      </c>
      <c r="C461" s="31">
        <v>4301011369</v>
      </c>
      <c r="D461" s="377">
        <v>4680115885226</v>
      </c>
      <c r="E461" s="378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82" t="s">
        <v>609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8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hidden="1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1000</v>
      </c>
      <c r="X464" s="374">
        <f t="shared" si="81"/>
        <v>1003.2</v>
      </c>
      <c r="Y464" s="36">
        <f t="shared" si="82"/>
        <v>2.2724000000000002</v>
      </c>
      <c r="Z464" s="56"/>
      <c r="AA464" s="57"/>
      <c r="AE464" s="64"/>
      <c r="BB464" s="319" t="s">
        <v>1</v>
      </c>
      <c r="BL464" s="64">
        <f t="shared" si="83"/>
        <v>1068.1818181818182</v>
      </c>
      <c r="BM464" s="64">
        <f t="shared" si="84"/>
        <v>1071.5999999999999</v>
      </c>
      <c r="BN464" s="64">
        <f t="shared" si="85"/>
        <v>1.821095571095571</v>
      </c>
      <c r="BO464" s="64">
        <f t="shared" si="86"/>
        <v>1.8269230769230771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7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7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388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389"/>
      <c r="O471" s="390" t="s">
        <v>72</v>
      </c>
      <c r="P471" s="391"/>
      <c r="Q471" s="391"/>
      <c r="R471" s="391"/>
      <c r="S471" s="391"/>
      <c r="T471" s="391"/>
      <c r="U471" s="392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189.39393939393938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190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2.2724000000000002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9"/>
      <c r="O472" s="390" t="s">
        <v>72</v>
      </c>
      <c r="P472" s="391"/>
      <c r="Q472" s="391"/>
      <c r="R472" s="391"/>
      <c r="S472" s="391"/>
      <c r="T472" s="391"/>
      <c r="U472" s="392"/>
      <c r="V472" s="37" t="s">
        <v>67</v>
      </c>
      <c r="W472" s="375">
        <f>IFERROR(SUM(W459:W470),"0")</f>
        <v>1000</v>
      </c>
      <c r="X472" s="375">
        <f>IFERROR(SUM(X459:X470),"0")</f>
        <v>1003.2</v>
      </c>
      <c r="Y472" s="37"/>
      <c r="Z472" s="376"/>
      <c r="AA472" s="376"/>
    </row>
    <row r="473" spans="1:67" ht="14.25" hidden="1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hidden="1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hidden="1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idden="1" x14ac:dyDescent="0.2">
      <c r="A476" s="388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9"/>
      <c r="O476" s="390" t="s">
        <v>72</v>
      </c>
      <c r="P476" s="391"/>
      <c r="Q476" s="391"/>
      <c r="R476" s="391"/>
      <c r="S476" s="391"/>
      <c r="T476" s="391"/>
      <c r="U476" s="392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9"/>
      <c r="O477" s="390" t="s">
        <v>72</v>
      </c>
      <c r="P477" s="391"/>
      <c r="Q477" s="391"/>
      <c r="R477" s="391"/>
      <c r="S477" s="391"/>
      <c r="T477" s="391"/>
      <c r="U477" s="392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hidden="1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hidden="1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hidden="1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hidden="1" x14ac:dyDescent="0.2">
      <c r="A485" s="388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9"/>
      <c r="O485" s="390" t="s">
        <v>72</v>
      </c>
      <c r="P485" s="391"/>
      <c r="Q485" s="391"/>
      <c r="R485" s="391"/>
      <c r="S485" s="391"/>
      <c r="T485" s="391"/>
      <c r="U485" s="392"/>
      <c r="V485" s="37" t="s">
        <v>73</v>
      </c>
      <c r="W485" s="375">
        <f>IFERROR(W479/H479,"0")+IFERROR(W480/H480,"0")+IFERROR(W481/H481,"0")+IFERROR(W482/H482,"0")+IFERROR(W483/H483,"0")+IFERROR(W484/H484,"0")</f>
        <v>0</v>
      </c>
      <c r="X485" s="375">
        <f>IFERROR(X479/H479,"0")+IFERROR(X480/H480,"0")+IFERROR(X481/H481,"0")+IFERROR(X482/H482,"0")+IFERROR(X483/H483,"0")+IFERROR(X484/H484,"0")</f>
        <v>0</v>
      </c>
      <c r="Y485" s="375">
        <f>IFERROR(IF(Y479="",0,Y479),"0")+IFERROR(IF(Y480="",0,Y480),"0")+IFERROR(IF(Y481="",0,Y481),"0")+IFERROR(IF(Y482="",0,Y482),"0")+IFERROR(IF(Y483="",0,Y483),"0")+IFERROR(IF(Y484="",0,Y484),"0")</f>
        <v>0</v>
      </c>
      <c r="Z485" s="376"/>
      <c r="AA485" s="376"/>
    </row>
    <row r="486" spans="1:67" hidden="1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9"/>
      <c r="O486" s="390" t="s">
        <v>72</v>
      </c>
      <c r="P486" s="391"/>
      <c r="Q486" s="391"/>
      <c r="R486" s="391"/>
      <c r="S486" s="391"/>
      <c r="T486" s="391"/>
      <c r="U486" s="392"/>
      <c r="V486" s="37" t="s">
        <v>67</v>
      </c>
      <c r="W486" s="375">
        <f>IFERROR(SUM(W479:W484),"0")</f>
        <v>0</v>
      </c>
      <c r="X486" s="375">
        <f>IFERROR(SUM(X479:X484),"0")</f>
        <v>0</v>
      </c>
      <c r="Y486" s="37"/>
      <c r="Z486" s="376"/>
      <c r="AA486" s="376"/>
    </row>
    <row r="487" spans="1:67" ht="14.25" hidden="1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hidden="1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6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hidden="1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idden="1" x14ac:dyDescent="0.2">
      <c r="A491" s="388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9"/>
      <c r="O491" s="390" t="s">
        <v>72</v>
      </c>
      <c r="P491" s="391"/>
      <c r="Q491" s="391"/>
      <c r="R491" s="391"/>
      <c r="S491" s="391"/>
      <c r="T491" s="391"/>
      <c r="U491" s="392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hidden="1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9"/>
      <c r="O492" s="390" t="s">
        <v>72</v>
      </c>
      <c r="P492" s="391"/>
      <c r="Q492" s="391"/>
      <c r="R492" s="391"/>
      <c r="S492" s="391"/>
      <c r="T492" s="391"/>
      <c r="U492" s="392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hidden="1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hidden="1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6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hidden="1" x14ac:dyDescent="0.2">
      <c r="A495" s="388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389"/>
      <c r="O495" s="390" t="s">
        <v>72</v>
      </c>
      <c r="P495" s="391"/>
      <c r="Q495" s="391"/>
      <c r="R495" s="391"/>
      <c r="S495" s="391"/>
      <c r="T495" s="391"/>
      <c r="U495" s="392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hidden="1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389"/>
      <c r="O496" s="390" t="s">
        <v>72</v>
      </c>
      <c r="P496" s="391"/>
      <c r="Q496" s="391"/>
      <c r="R496" s="391"/>
      <c r="S496" s="391"/>
      <c r="T496" s="391"/>
      <c r="U496" s="392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hidden="1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hidden="1" customHeight="1" x14ac:dyDescent="0.25">
      <c r="A498" s="403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hidden="1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hidden="1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569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hidden="1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73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21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4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hidden="1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41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hidden="1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404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hidden="1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4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hidden="1" x14ac:dyDescent="0.2">
      <c r="A507" s="388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9"/>
      <c r="O507" s="390" t="s">
        <v>72</v>
      </c>
      <c r="P507" s="391"/>
      <c r="Q507" s="391"/>
      <c r="R507" s="391"/>
      <c r="S507" s="391"/>
      <c r="T507" s="391"/>
      <c r="U507" s="392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hidden="1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9"/>
      <c r="O508" s="390" t="s">
        <v>72</v>
      </c>
      <c r="P508" s="391"/>
      <c r="Q508" s="391"/>
      <c r="R508" s="391"/>
      <c r="S508" s="391"/>
      <c r="T508" s="391"/>
      <c r="U508" s="392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hidden="1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hidden="1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0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hidden="1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765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hidden="1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3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6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idden="1" x14ac:dyDescent="0.2">
      <c r="A514" s="388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389"/>
      <c r="O514" s="390" t="s">
        <v>72</v>
      </c>
      <c r="P514" s="391"/>
      <c r="Q514" s="391"/>
      <c r="R514" s="391"/>
      <c r="S514" s="391"/>
      <c r="T514" s="391"/>
      <c r="U514" s="392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hidden="1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389"/>
      <c r="O515" s="390" t="s">
        <v>72</v>
      </c>
      <c r="P515" s="391"/>
      <c r="Q515" s="391"/>
      <c r="R515" s="391"/>
      <c r="S515" s="391"/>
      <c r="T515" s="391"/>
      <c r="U515" s="392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hidden="1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hidden="1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40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hidden="1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9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hidden="1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hidden="1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hidden="1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30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hidden="1" x14ac:dyDescent="0.2">
      <c r="A523" s="388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9"/>
      <c r="O523" s="390" t="s">
        <v>72</v>
      </c>
      <c r="P523" s="391"/>
      <c r="Q523" s="391"/>
      <c r="R523" s="391"/>
      <c r="S523" s="391"/>
      <c r="T523" s="391"/>
      <c r="U523" s="392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hidden="1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9"/>
      <c r="O524" s="390" t="s">
        <v>72</v>
      </c>
      <c r="P524" s="391"/>
      <c r="Q524" s="391"/>
      <c r="R524" s="391"/>
      <c r="S524" s="391"/>
      <c r="T524" s="391"/>
      <c r="U524" s="392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hidden="1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hidden="1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8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694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16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3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388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389"/>
      <c r="O531" s="390" t="s">
        <v>72</v>
      </c>
      <c r="P531" s="391"/>
      <c r="Q531" s="391"/>
      <c r="R531" s="391"/>
      <c r="S531" s="391"/>
      <c r="T531" s="391"/>
      <c r="U531" s="392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hidden="1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389"/>
      <c r="O532" s="390" t="s">
        <v>72</v>
      </c>
      <c r="P532" s="391"/>
      <c r="Q532" s="391"/>
      <c r="R532" s="391"/>
      <c r="S532" s="391"/>
      <c r="T532" s="391"/>
      <c r="U532" s="392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hidden="1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hidden="1" customHeight="1" x14ac:dyDescent="0.25">
      <c r="A534" s="54" t="s">
        <v>719</v>
      </c>
      <c r="B534" s="54" t="s">
        <v>720</v>
      </c>
      <c r="C534" s="31">
        <v>4301060408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30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719</v>
      </c>
      <c r="B535" s="54" t="s">
        <v>722</v>
      </c>
      <c r="C535" s="31">
        <v>4301060354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5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724</v>
      </c>
      <c r="B536" s="54" t="s">
        <v>725</v>
      </c>
      <c r="C536" s="31">
        <v>4301060407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42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724</v>
      </c>
      <c r="B537" s="54" t="s">
        <v>727</v>
      </c>
      <c r="C537" s="31">
        <v>4301060355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5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idden="1" x14ac:dyDescent="0.2">
      <c r="A538" s="388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9"/>
      <c r="O538" s="390" t="s">
        <v>72</v>
      </c>
      <c r="P538" s="391"/>
      <c r="Q538" s="391"/>
      <c r="R538" s="391"/>
      <c r="S538" s="391"/>
      <c r="T538" s="391"/>
      <c r="U538" s="392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9"/>
      <c r="O539" s="390" t="s">
        <v>72</v>
      </c>
      <c r="P539" s="391"/>
      <c r="Q539" s="391"/>
      <c r="R539" s="391"/>
      <c r="S539" s="391"/>
      <c r="T539" s="391"/>
      <c r="U539" s="392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693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48"/>
      <c r="O540" s="425" t="s">
        <v>729</v>
      </c>
      <c r="P540" s="426"/>
      <c r="Q540" s="426"/>
      <c r="R540" s="426"/>
      <c r="S540" s="426"/>
      <c r="T540" s="426"/>
      <c r="U540" s="427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4500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4518.8999999999996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48"/>
      <c r="O541" s="425" t="s">
        <v>730</v>
      </c>
      <c r="P541" s="426"/>
      <c r="Q541" s="426"/>
      <c r="R541" s="426"/>
      <c r="S541" s="426"/>
      <c r="T541" s="426"/>
      <c r="U541" s="427"/>
      <c r="V541" s="37" t="s">
        <v>67</v>
      </c>
      <c r="W541" s="375">
        <f>IFERROR(SUM(BL22:BL537),"0")</f>
        <v>4714.3151515151512</v>
      </c>
      <c r="X541" s="375">
        <f>IFERROR(SUM(BM22:BM537),"0")</f>
        <v>4734.0040000000008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48"/>
      <c r="O542" s="425" t="s">
        <v>731</v>
      </c>
      <c r="P542" s="426"/>
      <c r="Q542" s="426"/>
      <c r="R542" s="426"/>
      <c r="S542" s="426"/>
      <c r="T542" s="426"/>
      <c r="U542" s="427"/>
      <c r="V542" s="37" t="s">
        <v>732</v>
      </c>
      <c r="W542" s="38">
        <f>ROUNDUP(SUM(BN22:BN537),0)</f>
        <v>8</v>
      </c>
      <c r="X542" s="38">
        <f>ROUNDUP(SUM(BO22:BO537),0)</f>
        <v>8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48"/>
      <c r="O543" s="425" t="s">
        <v>733</v>
      </c>
      <c r="P543" s="426"/>
      <c r="Q543" s="426"/>
      <c r="R543" s="426"/>
      <c r="S543" s="426"/>
      <c r="T543" s="426"/>
      <c r="U543" s="427"/>
      <c r="V543" s="37" t="s">
        <v>67</v>
      </c>
      <c r="W543" s="375">
        <f>GrossWeightTotal+PalletQtyTotal*25</f>
        <v>4914.3151515151512</v>
      </c>
      <c r="X543" s="375">
        <f>GrossWeightTotalR+PalletQtyTotalR*25</f>
        <v>4934.0040000000008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48"/>
      <c r="O544" s="425" t="s">
        <v>734</v>
      </c>
      <c r="P544" s="426"/>
      <c r="Q544" s="426"/>
      <c r="R544" s="426"/>
      <c r="S544" s="426"/>
      <c r="T544" s="426"/>
      <c r="U544" s="427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566.06060606060601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568</v>
      </c>
      <c r="Y544" s="37"/>
      <c r="Z544" s="376"/>
      <c r="AA544" s="376"/>
    </row>
    <row r="545" spans="1:30" ht="14.25" hidden="1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48"/>
      <c r="O545" s="425" t="s">
        <v>735</v>
      </c>
      <c r="P545" s="426"/>
      <c r="Q545" s="426"/>
      <c r="R545" s="426"/>
      <c r="S545" s="426"/>
      <c r="T545" s="426"/>
      <c r="U545" s="427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8.1191600000000008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94" t="s">
        <v>100</v>
      </c>
      <c r="D547" s="395"/>
      <c r="E547" s="395"/>
      <c r="F547" s="396"/>
      <c r="G547" s="394" t="s">
        <v>233</v>
      </c>
      <c r="H547" s="395"/>
      <c r="I547" s="395"/>
      <c r="J547" s="395"/>
      <c r="K547" s="395"/>
      <c r="L547" s="395"/>
      <c r="M547" s="395"/>
      <c r="N547" s="395"/>
      <c r="O547" s="395"/>
      <c r="P547" s="396"/>
      <c r="Q547" s="394" t="s">
        <v>458</v>
      </c>
      <c r="R547" s="396"/>
      <c r="S547" s="394" t="s">
        <v>516</v>
      </c>
      <c r="T547" s="395"/>
      <c r="U547" s="396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64" t="s">
        <v>738</v>
      </c>
      <c r="B548" s="394" t="s">
        <v>60</v>
      </c>
      <c r="C548" s="394" t="s">
        <v>101</v>
      </c>
      <c r="D548" s="394" t="s">
        <v>109</v>
      </c>
      <c r="E548" s="394" t="s">
        <v>100</v>
      </c>
      <c r="F548" s="394" t="s">
        <v>223</v>
      </c>
      <c r="G548" s="394" t="s">
        <v>234</v>
      </c>
      <c r="H548" s="394" t="s">
        <v>241</v>
      </c>
      <c r="I548" s="394" t="s">
        <v>260</v>
      </c>
      <c r="J548" s="394" t="s">
        <v>319</v>
      </c>
      <c r="K548" s="365"/>
      <c r="L548" s="394" t="s">
        <v>349</v>
      </c>
      <c r="M548" s="365"/>
      <c r="N548" s="394" t="s">
        <v>349</v>
      </c>
      <c r="O548" s="394" t="s">
        <v>428</v>
      </c>
      <c r="P548" s="394" t="s">
        <v>445</v>
      </c>
      <c r="Q548" s="394" t="s">
        <v>459</v>
      </c>
      <c r="R548" s="394" t="s">
        <v>491</v>
      </c>
      <c r="S548" s="394" t="s">
        <v>517</v>
      </c>
      <c r="T548" s="394" t="s">
        <v>564</v>
      </c>
      <c r="U548" s="394" t="s">
        <v>592</v>
      </c>
      <c r="V548" s="394" t="s">
        <v>602</v>
      </c>
      <c r="W548" s="394" t="s">
        <v>653</v>
      </c>
      <c r="AA548" s="52"/>
      <c r="AD548" s="365"/>
    </row>
    <row r="549" spans="1:30" ht="13.5" customHeight="1" thickBot="1" x14ac:dyDescent="0.25">
      <c r="A549" s="565"/>
      <c r="B549" s="423"/>
      <c r="C549" s="423"/>
      <c r="D549" s="423"/>
      <c r="E549" s="423"/>
      <c r="F549" s="423"/>
      <c r="G549" s="423"/>
      <c r="H549" s="423"/>
      <c r="I549" s="423"/>
      <c r="J549" s="423"/>
      <c r="K549" s="365"/>
      <c r="L549" s="423"/>
      <c r="M549" s="365"/>
      <c r="N549" s="423"/>
      <c r="O549" s="423"/>
      <c r="P549" s="423"/>
      <c r="Q549" s="423"/>
      <c r="R549" s="423"/>
      <c r="S549" s="423"/>
      <c r="T549" s="423"/>
      <c r="U549" s="423"/>
      <c r="V549" s="423"/>
      <c r="W549" s="423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0</v>
      </c>
      <c r="D550" s="46">
        <f>IFERROR(X57*1,"0")+IFERROR(X58*1,"0")+IFERROR(X59*1,"0")+IFERROR(X60*1,"0")</f>
        <v>0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46">
        <f>IFERROR(X134*1,"0")+IFERROR(X135*1,"0")+IFERROR(X136*1,"0")+IFERROR(X137*1,"0")+IFERROR(X138*1,"0")</f>
        <v>0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0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350.7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3165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1003.2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350,00"/>
        <filter val="156,67"/>
        <filter val="166,67"/>
        <filter val="189,39"/>
        <filter val="2 350,00"/>
        <filter val="350,00"/>
        <filter val="4 500,00"/>
        <filter val="4 714,32"/>
        <filter val="4 914,32"/>
        <filter val="53,33"/>
        <filter val="566,06"/>
        <filter val="8"/>
        <filter val="800,00"/>
      </filters>
    </filterColumn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D27:E27"/>
    <mergeCell ref="D28:E2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156:S156"/>
    <mergeCell ref="D136:E136"/>
    <mergeCell ref="O227:S227"/>
    <mergeCell ref="O376:U376"/>
    <mergeCell ref="D154:E154"/>
    <mergeCell ref="O373:S373"/>
    <mergeCell ref="D225:E225"/>
    <mergeCell ref="D358:E358"/>
    <mergeCell ref="G17:G18"/>
    <mergeCell ref="A540:N545"/>
    <mergeCell ref="D437:E437"/>
    <mergeCell ref="D241:E241"/>
    <mergeCell ref="O528:S528"/>
    <mergeCell ref="D228:E228"/>
    <mergeCell ref="D333:E333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G547:P547"/>
    <mergeCell ref="A162:Y162"/>
    <mergeCell ref="O241:S241"/>
    <mergeCell ref="A412:N413"/>
    <mergeCell ref="O476:U476"/>
    <mergeCell ref="O228:S228"/>
    <mergeCell ref="O399:S399"/>
    <mergeCell ref="W548:W549"/>
    <mergeCell ref="D526:E526"/>
    <mergeCell ref="D76:E76"/>
    <mergeCell ref="O527:S527"/>
    <mergeCell ref="O461:S461"/>
    <mergeCell ref="D288:E288"/>
    <mergeCell ref="D459:E459"/>
    <mergeCell ref="O530:S530"/>
    <mergeCell ref="A248:N249"/>
    <mergeCell ref="D84:E84"/>
    <mergeCell ref="O300:U300"/>
    <mergeCell ref="D155:E155"/>
    <mergeCell ref="D385:E385"/>
    <mergeCell ref="O523:U523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D503:E503"/>
    <mergeCell ref="O430:S430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22:E22"/>
    <mergeCell ref="O70:S70"/>
    <mergeCell ref="D101:E101"/>
    <mergeCell ref="O319:S319"/>
    <mergeCell ref="O417:S417"/>
    <mergeCell ref="D170:E170"/>
    <mergeCell ref="D468:E468"/>
    <mergeCell ref="N17:N18"/>
    <mergeCell ref="O131:U131"/>
    <mergeCell ref="F17:F18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529:E529"/>
    <mergeCell ref="O25:U25"/>
    <mergeCell ref="A285:Y285"/>
    <mergeCell ref="A341:Y341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A44:Y44"/>
    <mergeCell ref="D185:E185"/>
    <mergeCell ref="O32:S32"/>
    <mergeCell ref="O137:S137"/>
    <mergeCell ref="D41:E41"/>
    <mergeCell ref="O197:S197"/>
    <mergeCell ref="O330:S330"/>
    <mergeCell ref="D111:E111"/>
    <mergeCell ref="D282:E282"/>
    <mergeCell ref="O329:S329"/>
    <mergeCell ref="D338:E338"/>
    <mergeCell ref="D190:E190"/>
    <mergeCell ref="D246:E246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O539:U539"/>
    <mergeCell ref="O120:U120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Z17:Z18"/>
    <mergeCell ref="O212:S212"/>
    <mergeCell ref="O387:U387"/>
    <mergeCell ref="O187:S187"/>
    <mergeCell ref="D242:E242"/>
    <mergeCell ref="O87:U87"/>
    <mergeCell ref="O407:S407"/>
    <mergeCell ref="D107:E107"/>
    <mergeCell ref="D234:E234"/>
    <mergeCell ref="D405:E405"/>
    <mergeCell ref="O398:S398"/>
    <mergeCell ref="O94:U94"/>
    <mergeCell ref="O367:S367"/>
    <mergeCell ref="D314:E314"/>
    <mergeCell ref="O288:S288"/>
    <mergeCell ref="O423:S423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O490:S490"/>
    <mergeCell ref="D461:E461"/>
    <mergeCell ref="O459:S459"/>
    <mergeCell ref="O435:U435"/>
    <mergeCell ref="A418:N419"/>
    <mergeCell ref="A443:N444"/>
    <mergeCell ref="O492:U492"/>
    <mergeCell ref="O121:U121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AA17:AA18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2024-05-24T11:49:39Z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