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5,24 ПОКОМ филиалы\"/>
    </mc:Choice>
  </mc:AlternateContent>
  <xr:revisionPtr revIDLastSave="0" documentId="13_ncr:1_{DBCA38DE-397E-4EFF-BF86-D3035A4157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9" i="1" l="1"/>
  <c r="Q28" i="1"/>
  <c r="Q25" i="1"/>
  <c r="Q19" i="1"/>
  <c r="F96" i="1" l="1"/>
  <c r="E96" i="1"/>
  <c r="F69" i="1"/>
  <c r="E69" i="1"/>
  <c r="E12" i="1"/>
  <c r="E11" i="1"/>
  <c r="E9" i="1"/>
  <c r="AC7" i="1" l="1"/>
  <c r="AC22" i="1"/>
  <c r="AC32" i="1"/>
  <c r="AC36" i="1"/>
  <c r="AC44" i="1"/>
  <c r="AC55" i="1"/>
  <c r="AC56" i="1"/>
  <c r="AC62" i="1"/>
  <c r="AC64" i="1"/>
  <c r="AC68" i="1"/>
  <c r="AC70" i="1"/>
  <c r="AC76" i="1"/>
  <c r="AC78" i="1"/>
  <c r="AC80" i="1"/>
  <c r="AC81" i="1"/>
  <c r="AC83" i="1"/>
  <c r="AC85" i="1"/>
  <c r="AC86" i="1"/>
  <c r="AC87" i="1"/>
  <c r="AC89" i="1"/>
  <c r="AC90" i="1"/>
  <c r="AC91" i="1"/>
  <c r="AC92" i="1"/>
  <c r="AC93" i="1"/>
  <c r="AC94" i="1"/>
  <c r="AC95" i="1"/>
  <c r="AC98" i="1"/>
  <c r="P7" i="1"/>
  <c r="T7" i="1" s="1"/>
  <c r="P8" i="1"/>
  <c r="P9" i="1"/>
  <c r="Q9" i="1" s="1"/>
  <c r="P10" i="1"/>
  <c r="P11" i="1"/>
  <c r="P12" i="1"/>
  <c r="P13" i="1"/>
  <c r="P14" i="1"/>
  <c r="P15" i="1"/>
  <c r="P16" i="1"/>
  <c r="P17" i="1"/>
  <c r="P18" i="1"/>
  <c r="Q18" i="1" s="1"/>
  <c r="P19" i="1"/>
  <c r="P20" i="1"/>
  <c r="P21" i="1"/>
  <c r="P22" i="1"/>
  <c r="T22" i="1" s="1"/>
  <c r="P23" i="1"/>
  <c r="P24" i="1"/>
  <c r="P25" i="1"/>
  <c r="P26" i="1"/>
  <c r="P27" i="1"/>
  <c r="P28" i="1"/>
  <c r="P29" i="1"/>
  <c r="P30" i="1"/>
  <c r="P31" i="1"/>
  <c r="P32" i="1"/>
  <c r="T32" i="1" s="1"/>
  <c r="P33" i="1"/>
  <c r="Q33" i="1" s="1"/>
  <c r="P34" i="1"/>
  <c r="Q34" i="1" s="1"/>
  <c r="P35" i="1"/>
  <c r="P36" i="1"/>
  <c r="T36" i="1" s="1"/>
  <c r="P37" i="1"/>
  <c r="P38" i="1"/>
  <c r="Q38" i="1" s="1"/>
  <c r="P39" i="1"/>
  <c r="P40" i="1"/>
  <c r="P41" i="1"/>
  <c r="P42" i="1"/>
  <c r="P43" i="1"/>
  <c r="P44" i="1"/>
  <c r="T44" i="1" s="1"/>
  <c r="P45" i="1"/>
  <c r="P46" i="1"/>
  <c r="P47" i="1"/>
  <c r="P48" i="1"/>
  <c r="P49" i="1"/>
  <c r="Q49" i="1" s="1"/>
  <c r="P50" i="1"/>
  <c r="P51" i="1"/>
  <c r="P52" i="1"/>
  <c r="P53" i="1"/>
  <c r="Q53" i="1" s="1"/>
  <c r="P54" i="1"/>
  <c r="Q54" i="1" s="1"/>
  <c r="P55" i="1"/>
  <c r="T55" i="1" s="1"/>
  <c r="P56" i="1"/>
  <c r="T56" i="1" s="1"/>
  <c r="P57" i="1"/>
  <c r="P58" i="1"/>
  <c r="P59" i="1"/>
  <c r="P60" i="1"/>
  <c r="Q60" i="1" s="1"/>
  <c r="P61" i="1"/>
  <c r="P62" i="1"/>
  <c r="T62" i="1" s="1"/>
  <c r="P63" i="1"/>
  <c r="P64" i="1"/>
  <c r="T64" i="1" s="1"/>
  <c r="P65" i="1"/>
  <c r="Q65" i="1" s="1"/>
  <c r="P66" i="1"/>
  <c r="P67" i="1"/>
  <c r="P68" i="1"/>
  <c r="T68" i="1" s="1"/>
  <c r="P69" i="1"/>
  <c r="P70" i="1"/>
  <c r="T70" i="1" s="1"/>
  <c r="P71" i="1"/>
  <c r="P72" i="1"/>
  <c r="P73" i="1"/>
  <c r="P74" i="1"/>
  <c r="P75" i="1"/>
  <c r="P76" i="1"/>
  <c r="T76" i="1" s="1"/>
  <c r="P77" i="1"/>
  <c r="P78" i="1"/>
  <c r="T78" i="1" s="1"/>
  <c r="P79" i="1"/>
  <c r="P80" i="1"/>
  <c r="T80" i="1" s="1"/>
  <c r="P81" i="1"/>
  <c r="T81" i="1" s="1"/>
  <c r="P82" i="1"/>
  <c r="P83" i="1"/>
  <c r="T83" i="1" s="1"/>
  <c r="P84" i="1"/>
  <c r="P85" i="1"/>
  <c r="T85" i="1" s="1"/>
  <c r="P86" i="1"/>
  <c r="T86" i="1" s="1"/>
  <c r="P87" i="1"/>
  <c r="T87" i="1" s="1"/>
  <c r="P88" i="1"/>
  <c r="Q88" i="1" s="1"/>
  <c r="P89" i="1"/>
  <c r="T89" i="1" s="1"/>
  <c r="P90" i="1"/>
  <c r="T90" i="1" s="1"/>
  <c r="P91" i="1"/>
  <c r="T91" i="1" s="1"/>
  <c r="P92" i="1"/>
  <c r="T92" i="1" s="1"/>
  <c r="P93" i="1"/>
  <c r="T93" i="1" s="1"/>
  <c r="P94" i="1"/>
  <c r="T94" i="1" s="1"/>
  <c r="P95" i="1"/>
  <c r="T95" i="1" s="1"/>
  <c r="P96" i="1"/>
  <c r="P97" i="1"/>
  <c r="P98" i="1"/>
  <c r="T98" i="1" s="1"/>
  <c r="P99" i="1"/>
  <c r="P100" i="1"/>
  <c r="P101" i="1"/>
  <c r="P102" i="1"/>
  <c r="P103" i="1"/>
  <c r="P104" i="1"/>
  <c r="P105" i="1"/>
  <c r="P106" i="1"/>
  <c r="P6" i="1"/>
  <c r="AC106" i="1" l="1"/>
  <c r="AC104" i="1"/>
  <c r="AC102" i="1"/>
  <c r="AC100" i="1"/>
  <c r="AC96" i="1"/>
  <c r="AC88" i="1"/>
  <c r="AC84" i="1"/>
  <c r="AC82" i="1"/>
  <c r="Q74" i="1"/>
  <c r="AC74" i="1" s="1"/>
  <c r="AC72" i="1"/>
  <c r="Q66" i="1"/>
  <c r="AC66" i="1" s="1"/>
  <c r="AC60" i="1"/>
  <c r="Q58" i="1"/>
  <c r="AC58" i="1" s="1"/>
  <c r="AC54" i="1"/>
  <c r="Q52" i="1"/>
  <c r="AC52" i="1" s="1"/>
  <c r="Q50" i="1"/>
  <c r="AC50" i="1" s="1"/>
  <c r="AC48" i="1"/>
  <c r="AC46" i="1"/>
  <c r="Q42" i="1"/>
  <c r="AC42" i="1" s="1"/>
  <c r="AC40" i="1"/>
  <c r="AC38" i="1"/>
  <c r="AC34" i="1"/>
  <c r="Q30" i="1"/>
  <c r="AC30" i="1" s="1"/>
  <c r="AC28" i="1"/>
  <c r="AC26" i="1"/>
  <c r="Q24" i="1"/>
  <c r="AC24" i="1" s="1"/>
  <c r="AC20" i="1"/>
  <c r="AC18" i="1"/>
  <c r="Q16" i="1"/>
  <c r="AC16" i="1" s="1"/>
  <c r="AC14" i="1"/>
  <c r="AC12" i="1"/>
  <c r="Q10" i="1"/>
  <c r="AC10" i="1" s="1"/>
  <c r="Q8" i="1"/>
  <c r="AC8" i="1" s="1"/>
  <c r="U6" i="1"/>
  <c r="Q6" i="1"/>
  <c r="AC6" i="1" s="1"/>
  <c r="AC105" i="1"/>
  <c r="AC103" i="1"/>
  <c r="AC101" i="1"/>
  <c r="AC99" i="1"/>
  <c r="AC97" i="1"/>
  <c r="AC79" i="1"/>
  <c r="Q77" i="1"/>
  <c r="AC77" i="1" s="1"/>
  <c r="Q75" i="1"/>
  <c r="AC75" i="1" s="1"/>
  <c r="Q73" i="1"/>
  <c r="AC73" i="1" s="1"/>
  <c r="Q71" i="1"/>
  <c r="AC71" i="1" s="1"/>
  <c r="AC69" i="1"/>
  <c r="AC67" i="1"/>
  <c r="AC65" i="1"/>
  <c r="AC63" i="1"/>
  <c r="Q61" i="1"/>
  <c r="AC61" i="1" s="1"/>
  <c r="Q59" i="1"/>
  <c r="AC59" i="1" s="1"/>
  <c r="AC57" i="1"/>
  <c r="AC53" i="1"/>
  <c r="AC51" i="1"/>
  <c r="AC49" i="1"/>
  <c r="AC47" i="1"/>
  <c r="Q45" i="1"/>
  <c r="AC45" i="1" s="1"/>
  <c r="AC43" i="1"/>
  <c r="Q41" i="1"/>
  <c r="AC41" i="1" s="1"/>
  <c r="AC39" i="1"/>
  <c r="Q37" i="1"/>
  <c r="AC37" i="1" s="1"/>
  <c r="AC35" i="1"/>
  <c r="AC33" i="1"/>
  <c r="AC31" i="1"/>
  <c r="AC29" i="1"/>
  <c r="AC27" i="1"/>
  <c r="AC25" i="1"/>
  <c r="AC23" i="1"/>
  <c r="AC21" i="1"/>
  <c r="AC19" i="1"/>
  <c r="AC17" i="1"/>
  <c r="AC15" i="1"/>
  <c r="AC13" i="1"/>
  <c r="Q11" i="1"/>
  <c r="AC11" i="1" s="1"/>
  <c r="AC9" i="1"/>
  <c r="U9" i="1"/>
  <c r="U104" i="1"/>
  <c r="U101" i="1"/>
  <c r="U97" i="1"/>
  <c r="U90" i="1"/>
  <c r="U84" i="1"/>
  <c r="U80" i="1"/>
  <c r="U76" i="1"/>
  <c r="U73" i="1"/>
  <c r="U69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6" i="1"/>
  <c r="U102" i="1"/>
  <c r="U99" i="1"/>
  <c r="U95" i="1"/>
  <c r="U92" i="1"/>
  <c r="U86" i="1"/>
  <c r="U82" i="1"/>
  <c r="U78" i="1"/>
  <c r="U71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1" i="1"/>
  <c r="U7" i="1"/>
  <c r="U105" i="1"/>
  <c r="U103" i="1"/>
  <c r="U100" i="1"/>
  <c r="U98" i="1"/>
  <c r="U96" i="1"/>
  <c r="U94" i="1"/>
  <c r="U93" i="1"/>
  <c r="U91" i="1"/>
  <c r="U89" i="1"/>
  <c r="U88" i="1"/>
  <c r="U87" i="1"/>
  <c r="U85" i="1"/>
  <c r="U83" i="1"/>
  <c r="U81" i="1"/>
  <c r="U79" i="1"/>
  <c r="U77" i="1"/>
  <c r="U75" i="1"/>
  <c r="U74" i="1"/>
  <c r="U72" i="1"/>
  <c r="U70" i="1"/>
  <c r="U68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2" i="1"/>
  <c r="U10" i="1"/>
  <c r="U8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C5" i="1" l="1"/>
  <c r="Q5" i="1"/>
  <c r="T6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7" i="1"/>
  <c r="T59" i="1"/>
  <c r="T61" i="1"/>
  <c r="T63" i="1"/>
  <c r="T65" i="1"/>
  <c r="T67" i="1"/>
  <c r="T69" i="1"/>
  <c r="T71" i="1"/>
  <c r="T73" i="1"/>
  <c r="T75" i="1"/>
  <c r="T77" i="1"/>
  <c r="T79" i="1"/>
  <c r="T97" i="1"/>
  <c r="T99" i="1"/>
  <c r="T101" i="1"/>
  <c r="T103" i="1"/>
  <c r="T105" i="1"/>
  <c r="T8" i="1"/>
  <c r="T10" i="1"/>
  <c r="T12" i="1"/>
  <c r="T14" i="1"/>
  <c r="T16" i="1"/>
  <c r="T18" i="1"/>
  <c r="T20" i="1"/>
  <c r="T24" i="1"/>
  <c r="T26" i="1"/>
  <c r="T28" i="1"/>
  <c r="T30" i="1"/>
  <c r="T34" i="1"/>
  <c r="T38" i="1"/>
  <c r="T40" i="1"/>
  <c r="T42" i="1"/>
  <c r="T46" i="1"/>
  <c r="T48" i="1"/>
  <c r="T50" i="1"/>
  <c r="T52" i="1"/>
  <c r="T54" i="1"/>
  <c r="T58" i="1"/>
  <c r="T60" i="1"/>
  <c r="T66" i="1"/>
  <c r="T72" i="1"/>
  <c r="T74" i="1"/>
  <c r="T82" i="1"/>
  <c r="T84" i="1"/>
  <c r="T88" i="1"/>
  <c r="T96" i="1"/>
  <c r="T100" i="1"/>
  <c r="T102" i="1"/>
  <c r="T104" i="1"/>
  <c r="T106" i="1"/>
  <c r="K5" i="1"/>
</calcChain>
</file>

<file path=xl/sharedStrings.xml><?xml version="1.0" encoding="utf-8"?>
<sst xmlns="http://schemas.openxmlformats.org/spreadsheetml/2006/main" count="398" uniqueCount="176">
  <si>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</si>
  <si>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</si>
  <si>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</si>
  <si>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</si>
  <si>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</si>
  <si>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</si>
  <si>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</si>
  <si>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</si>
  <si>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</si>
  <si>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</si>
  <si>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</si>
  <si>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</si>
  <si>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</si>
  <si>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</si>
  <si>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</si>
  <si>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</si>
  <si>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</si>
  <si>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</si>
  <si>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</si>
  <si>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</si>
  <si>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</si>
  <si>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</si>
  <si>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18,05,</t>
  </si>
  <si>
    <t>20,01,</t>
  </si>
  <si>
    <t>22,05,</t>
  </si>
  <si>
    <t>16,05,</t>
  </si>
  <si>
    <t>15,05,</t>
  </si>
  <si>
    <t>14,05,</t>
  </si>
  <si>
    <t>09,05,</t>
  </si>
  <si>
    <t>08,05,</t>
  </si>
  <si>
    <t>02,05,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</si>
  <si>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</si>
  <si>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</si>
  <si>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</si>
  <si>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</si>
  <si>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</si>
  <si>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вывод (Савельев) / необходимо увеличить продажи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</si>
  <si>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</si>
  <si>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</si>
  <si>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</si>
  <si>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</si>
  <si>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</si>
  <si>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</si>
  <si>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</si>
  <si>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то же что 442</t>
  </si>
  <si>
    <t>032  Сосиски Вязанка Сливочные, Вязанка амицел МГС, 0.45кг, ПОКОМ</t>
  </si>
  <si>
    <t>то же что 443</t>
  </si>
  <si>
    <t>не в матрице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</si>
  <si>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</si>
  <si>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</si>
  <si>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</si>
  <si>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</si>
  <si>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</si>
  <si>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необходимо увеличить продажи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</si>
  <si>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</si>
  <si>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</si>
  <si>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</si>
  <si>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</si>
  <si>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</si>
  <si>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</si>
  <si>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</si>
  <si>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</si>
  <si>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</si>
  <si>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</si>
  <si>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</si>
  <si>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</si>
  <si>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</si>
  <si>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</si>
  <si>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</si>
  <si>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</si>
  <si>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</si>
  <si>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то же что 249</t>
  </si>
  <si>
    <t>250  Сардельки стародворские с говядиной в обол. NDX, ВЕС. ПОКОМ</t>
  </si>
  <si>
    <t>251  Сосиски Баварские, ВЕС.  ПОКОМ</t>
  </si>
  <si>
    <t>необходимо увеличить продажи!!!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</si>
  <si>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</si>
  <si>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</si>
  <si>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</si>
  <si>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</si>
  <si>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</si>
  <si>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</si>
  <si>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</si>
  <si>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</si>
  <si>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</si>
  <si>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</si>
  <si>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ротация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</si>
  <si>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</si>
  <si>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</si>
  <si>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</si>
  <si>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</si>
  <si>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</si>
  <si>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</si>
  <si>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</si>
  <si>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</si>
  <si>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</si>
  <si>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</si>
  <si>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</si>
  <si>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блок (Савельев) / необходимо увеличить продажи</t>
  </si>
  <si>
    <t>316 Колбаса варенокоиз мяса птицы Сервелат Пражский ТМ Зареченские ТС Зареченские  ПОКОМ</t>
  </si>
  <si>
    <t>вывод (Савельев)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</si>
  <si>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</si>
  <si>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</si>
  <si>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</si>
  <si>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</si>
  <si>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</si>
  <si>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</si>
  <si>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</si>
  <si>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</si>
  <si>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</si>
  <si>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то же что 055 (задвоенное СКЮ) / необходимо увеличить продажи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</si>
  <si>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</si>
  <si>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</si>
  <si>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</si>
  <si>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</si>
  <si>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блок (Савельев)</t>
  </si>
  <si>
    <t>367 Вареные колбасы Молокуша Вязанка Фикс.вес 0,45 п/а Вязанка  ПОКОМ</t>
  </si>
  <si>
    <t>то же что 368 / необходимо увеличить продажи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</si>
  <si>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</si>
  <si>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</si>
  <si>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</si>
  <si>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</si>
  <si>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</si>
  <si>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</si>
  <si>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то же что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</si>
  <si>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</si>
  <si>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</si>
  <si>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</si>
  <si>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блок (Савельев) / то же что 399 / необходимо увеличить продажи</t>
  </si>
  <si>
    <t>392 Вареные колбасы «Докторская ГОСТ» Фикс.вес 0,6 Вектор ТМ «Дугушка»  Поком</t>
  </si>
  <si>
    <t>то же что 435 (перемещение в уценку?)</t>
  </si>
  <si>
    <t>393 Ветчины Сливушка с индейкой Вязанка Фикс.вес 0,4 П/а Вязанка  Поком</t>
  </si>
  <si>
    <t>вывод (Савельев) / то же что 406</t>
  </si>
  <si>
    <t>394 Ветчина Сочинка с сочным окороком ТМ Стародворье полиамид ф/в 0,35 кг  Поком</t>
  </si>
  <si>
    <t>блок (Савельев) / то же что 400 / необходимо увеличить продажи</t>
  </si>
  <si>
    <t>395 Ветчины «Дугушка» Фикс.вес 0,6 П/а ТМ «Дугушка»  Поком</t>
  </si>
  <si>
    <t>то же что 482</t>
  </si>
  <si>
    <t>396 Сардельки «Филейские» Фикс.вес 0,4 NDX мгс ТМ «Вязанка»</t>
  </si>
  <si>
    <t>вывод (Савельев) / то же что 483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</si>
  <si>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</si>
  <si>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</si>
  <si>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</si>
  <si>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406 Ветчины Сливушка с индейкой Вязанка Фикс.вес 0,4 П/а Вязанка  Поком</t>
  </si>
  <si>
    <t>417 П/к колбасы «Сочинка рубленая с сочным окороком» Весовой фиброуз ТМ «Стародворье»  Поком</t>
  </si>
  <si>
    <t>424 Сосиски Сливочные Вязанка Сливушки Весовые П/а мгс Вязанка  Поком</t>
  </si>
  <si>
    <t>431 Ветчина Филейская ТМ Вязанка ТС Столичная в оболочке полиамид 0,45 кг.  Поком</t>
  </si>
  <si>
    <t>то же что 373 (задвоенное СКЮ)</t>
  </si>
  <si>
    <t>435 Колбаса Докторская Дугушка ТМ Стародворье ТС Дугушка в оболочке вектор 0,6 кг.  Поком</t>
  </si>
  <si>
    <t>442 Сосиски Вязанка 450г Молокуши Молочные газ/ср  Поком</t>
  </si>
  <si>
    <t>443 Сосиски Вязанка 450г Сливушки Сливочные газ/ср  Поком</t>
  </si>
  <si>
    <t>то же что 032 (задвоенное СКЮ)</t>
  </si>
  <si>
    <t>446 Сосиски Баварские с сыром 0,35 кг. ТМ Стародворье в оболочке айпил в модифи газовой среде  Поком</t>
  </si>
  <si>
    <t>460  Сосиски Баварские ТМ Стародворье 0,35 кг ПОКОМ</t>
  </si>
  <si>
    <t>то же что 451 (задвоенное СКЮ)</t>
  </si>
  <si>
    <t>470 Колбаса Любительская ТМ Вязанка в оболочке полиамид.Мясной продукт категории А.  Поком</t>
  </si>
  <si>
    <t>473 Колбаса Филейбургская ТМ Баварушка зернистая в вакуумной упаковке 0,06 кг нарезка.  Поком</t>
  </si>
  <si>
    <t>477 Колбаса Любительская ГОСТ ТМ Вязанка в оболочке полиамид.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</si>
  <si>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</si>
  <si>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</si>
  <si>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</si>
  <si>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</si>
  <si>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</si>
  <si>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</si>
  <si>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492 Деликатесы Бекон Балыкбургский 0,15 кг. ТМ Баварушка с натуральным копчением  Поком</t>
  </si>
  <si>
    <t>с/к колбасы «Ветчина Балыкбургская с мраморным балыком» ф/в 0,1 нарезка ТМ «Баварушка»</t>
  </si>
  <si>
    <t>новинка / завод не отгрузил</t>
  </si>
  <si>
    <t>то же что 394 (задвоенное СКЮ) / необходимо увеличить продажи</t>
  </si>
  <si>
    <t>то же что 393 (задвоенное СКЮ)</t>
  </si>
  <si>
    <t>то же что 017 (задвоенное СКЮ)</t>
  </si>
  <si>
    <t>то же что 392 (задвоенное СКЮ)</t>
  </si>
  <si>
    <t xml:space="preserve"> то же что 030 (задвоенное СКЮ)</t>
  </si>
  <si>
    <t>то же что 367 (задвоенное СКЮ) / необходимо увеличить продажи</t>
  </si>
  <si>
    <r>
      <t>то же что 470 (задвоенное СКЮ)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</t>
    </r>
  </si>
  <si>
    <r>
      <t xml:space="preserve">то же что 477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</si>
  <si>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>новинка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продажи!!!</t>
    </r>
  </si>
  <si>
    <t>заказ</t>
  </si>
  <si>
    <t>25,05,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</si>
</sst>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5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1" fillId="0" borderId="1" xfId="1" applyNumberForma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" style="8" customWidth="1"/>
    <col min="8" max="8" width="5" customWidth="1"/>
    <col min="9" max="9" width="12.5703125" customWidth="1"/>
    <col min="10" max="11" width="6.42578125" customWidth="1"/>
    <col min="12" max="13" width="0.7109375" customWidth="1"/>
    <col min="14" max="18" width="6.42578125" customWidth="1"/>
    <col min="19" max="19" width="21.5703125" customWidth="1"/>
    <col min="20" max="21" width="4.85546875" customWidth="1"/>
    <col min="22" max="27" width="6" customWidth="1"/>
    <col min="28" max="28" width="60.8554687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174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175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SUM(E6:E492)</f>
        <v>13791.075999999997</v>
      </c>
      <c r="F5" s="4">
        <f>SUM(F6:F492)</f>
        <v>14753.422999999999</v>
      </c>
      <c r="G5" s="6"/>
      <c r="H5" s="1"/>
      <c r="I5" s="1"/>
      <c r="J5" s="4">
        <f t="shared" ref="J5:R5" si="0">SUM(J6:J492)</f>
        <v>13734.971000000001</v>
      </c>
      <c r="K5" s="4">
        <f t="shared" si="0"/>
        <v>56.104999999999926</v>
      </c>
      <c r="L5" s="4">
        <f t="shared" si="0"/>
        <v>0</v>
      </c>
      <c r="M5" s="4">
        <f t="shared" si="0"/>
        <v>0</v>
      </c>
      <c r="N5" s="4">
        <f t="shared" si="0"/>
        <v>2093.2875999999987</v>
      </c>
      <c r="O5" s="4">
        <f t="shared" si="0"/>
        <v>2640.675000000002</v>
      </c>
      <c r="P5" s="4">
        <f t="shared" si="0"/>
        <v>2758.2152000000001</v>
      </c>
      <c r="Q5" s="4">
        <f t="shared" si="0"/>
        <v>11668.206600000003</v>
      </c>
      <c r="R5" s="4">
        <f t="shared" si="0"/>
        <v>0</v>
      </c>
      <c r="S5" s="1"/>
      <c r="T5" s="1"/>
      <c r="U5" s="1"/>
      <c r="V5" s="4">
        <f t="shared" ref="V5:AA5" si="1">SUM(V6:V492)</f>
        <v>2311.5383999999999</v>
      </c>
      <c r="W5" s="4">
        <f t="shared" si="1"/>
        <v>2431.0916000000011</v>
      </c>
      <c r="X5" s="4">
        <f t="shared" si="1"/>
        <v>2536.1479999999997</v>
      </c>
      <c r="Y5" s="4">
        <f t="shared" si="1"/>
        <v>2572.3843999999967</v>
      </c>
      <c r="Z5" s="4">
        <f t="shared" si="1"/>
        <v>2422.7713999999983</v>
      </c>
      <c r="AA5" s="4">
        <f t="shared" si="1"/>
        <v>2574.7960000000003</v>
      </c>
      <c r="AB5" s="1"/>
      <c r="AC5" s="4">
        <f>SUM(AC6:AC492)</f>
        <v>10049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157.44</v>
      </c>
      <c r="D6" s="1"/>
      <c r="E6" s="1">
        <v>119.149</v>
      </c>
      <c r="F6" s="1">
        <v>21.012</v>
      </c>
      <c r="G6" s="6">
        <v>1</v>
      </c>
      <c r="H6" s="1">
        <v>50</v>
      </c>
      <c r="I6" s="1" t="s">
        <v>33</v>
      </c>
      <c r="J6" s="1">
        <v>112.1</v>
      </c>
      <c r="K6" s="1">
        <f t="shared" ref="K6:K36" si="2">E6-J6</f>
        <v>7.0490000000000066</v>
      </c>
      <c r="L6" s="1"/>
      <c r="M6" s="1"/>
      <c r="N6" s="1"/>
      <c r="O6" s="1">
        <v>72.285600000000017</v>
      </c>
      <c r="P6" s="1">
        <f>E6/5</f>
        <v>23.829799999999999</v>
      </c>
      <c r="Q6" s="5">
        <f>10*P6-O6-N6-F6</f>
        <v>145.00039999999998</v>
      </c>
      <c r="R6" s="5"/>
      <c r="S6" s="1"/>
      <c r="T6" s="1">
        <f>(F6+N6+O6+Q6)/P6</f>
        <v>10</v>
      </c>
      <c r="U6" s="1">
        <f>(F6+N6+O6)/P6</f>
        <v>3.9151650454472979</v>
      </c>
      <c r="V6" s="1">
        <v>17.224599999999999</v>
      </c>
      <c r="W6" s="1">
        <v>13.5352</v>
      </c>
      <c r="X6" s="1">
        <v>15.801600000000001</v>
      </c>
      <c r="Y6" s="1">
        <v>13.9686</v>
      </c>
      <c r="Z6" s="1">
        <v>14.7082</v>
      </c>
      <c r="AA6" s="1">
        <v>21.688400000000001</v>
      </c>
      <c r="AB6" s="1"/>
      <c r="AC6" s="1">
        <f t="shared" ref="AC6:AC37" si="3">ROUND(Q6*G6,0)</f>
        <v>145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6" t="s">
        <v>34</v>
      </c>
      <c r="B7" s="16" t="s">
        <v>32</v>
      </c>
      <c r="C7" s="16">
        <v>59.777999999999999</v>
      </c>
      <c r="D7" s="16">
        <v>7</v>
      </c>
      <c r="E7" s="16">
        <v>1.728</v>
      </c>
      <c r="F7" s="16">
        <v>52.436</v>
      </c>
      <c r="G7" s="17">
        <v>0</v>
      </c>
      <c r="H7" s="16">
        <v>30</v>
      </c>
      <c r="I7" s="16" t="s">
        <v>35</v>
      </c>
      <c r="J7" s="16">
        <v>5.6</v>
      </c>
      <c r="K7" s="16">
        <f t="shared" si="2"/>
        <v>-3.8719999999999999</v>
      </c>
      <c r="L7" s="16"/>
      <c r="M7" s="16"/>
      <c r="N7" s="16"/>
      <c r="O7" s="16"/>
      <c r="P7" s="16">
        <f t="shared" ref="P7:P68" si="4">E7/5</f>
        <v>0.34560000000000002</v>
      </c>
      <c r="Q7" s="18"/>
      <c r="R7" s="18"/>
      <c r="S7" s="16"/>
      <c r="T7" s="16">
        <f t="shared" ref="T7:T68" si="5">(F7+N7+O7+Q7)/P7</f>
        <v>151.72453703703704</v>
      </c>
      <c r="U7" s="16">
        <f t="shared" ref="U7:U68" si="6">(F7+N7+O7)/P7</f>
        <v>151.72453703703704</v>
      </c>
      <c r="V7" s="16">
        <v>0</v>
      </c>
      <c r="W7" s="16">
        <v>0</v>
      </c>
      <c r="X7" s="16">
        <v>0</v>
      </c>
      <c r="Y7" s="16">
        <v>-0.64640000000000009</v>
      </c>
      <c r="Z7" s="16">
        <v>-0.64640000000000009</v>
      </c>
      <c r="AA7" s="16">
        <v>-4.5999999999999999E-3</v>
      </c>
      <c r="AB7" s="13" t="s">
        <v>36</v>
      </c>
      <c r="AC7" s="16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32</v>
      </c>
      <c r="C8" s="1">
        <v>161.20699999999999</v>
      </c>
      <c r="D8" s="1">
        <v>37.679000000000002</v>
      </c>
      <c r="E8" s="1">
        <v>71.611999999999995</v>
      </c>
      <c r="F8" s="1">
        <v>114.39</v>
      </c>
      <c r="G8" s="6">
        <v>1</v>
      </c>
      <c r="H8" s="1">
        <v>45</v>
      </c>
      <c r="I8" s="1" t="s">
        <v>33</v>
      </c>
      <c r="J8" s="1">
        <v>65.3</v>
      </c>
      <c r="K8" s="1">
        <f t="shared" si="2"/>
        <v>6.3119999999999976</v>
      </c>
      <c r="L8" s="1"/>
      <c r="M8" s="1"/>
      <c r="N8" s="1"/>
      <c r="O8" s="1"/>
      <c r="P8" s="1">
        <f t="shared" si="4"/>
        <v>14.322399999999998</v>
      </c>
      <c r="Q8" s="5">
        <f t="shared" ref="Q8:Q16" si="7">10*P8-O8-N8-F8</f>
        <v>28.833999999999989</v>
      </c>
      <c r="R8" s="5"/>
      <c r="S8" s="1"/>
      <c r="T8" s="1">
        <f t="shared" si="5"/>
        <v>10</v>
      </c>
      <c r="U8" s="1">
        <f t="shared" si="6"/>
        <v>7.986789923476513</v>
      </c>
      <c r="V8" s="1">
        <v>9.9713999999999992</v>
      </c>
      <c r="W8" s="1">
        <v>10.2126</v>
      </c>
      <c r="X8" s="1">
        <v>12.329599999999999</v>
      </c>
      <c r="Y8" s="1">
        <v>14.108000000000001</v>
      </c>
      <c r="Z8" s="1">
        <v>13.4244</v>
      </c>
      <c r="AA8" s="1">
        <v>13.0176</v>
      </c>
      <c r="AB8" s="1" t="s">
        <v>38</v>
      </c>
      <c r="AC8" s="1">
        <f t="shared" si="3"/>
        <v>29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32</v>
      </c>
      <c r="C9" s="1">
        <v>113.68</v>
      </c>
      <c r="D9" s="1">
        <v>54.323999999999998</v>
      </c>
      <c r="E9" s="20">
        <f>95.211+E89</f>
        <v>101.386</v>
      </c>
      <c r="F9" s="1">
        <v>57.654000000000003</v>
      </c>
      <c r="G9" s="6">
        <v>1</v>
      </c>
      <c r="H9" s="1">
        <v>45</v>
      </c>
      <c r="I9" s="1" t="s">
        <v>33</v>
      </c>
      <c r="J9" s="1">
        <v>84.3</v>
      </c>
      <c r="K9" s="1">
        <f t="shared" si="2"/>
        <v>17.085999999999999</v>
      </c>
      <c r="L9" s="1"/>
      <c r="M9" s="1"/>
      <c r="N9" s="1"/>
      <c r="O9" s="1">
        <v>12.042</v>
      </c>
      <c r="P9" s="1">
        <f t="shared" si="4"/>
        <v>20.277200000000001</v>
      </c>
      <c r="Q9" s="5">
        <f>9*P9-O9-N9-F9</f>
        <v>112.7988</v>
      </c>
      <c r="R9" s="5"/>
      <c r="S9" s="1"/>
      <c r="T9" s="1">
        <f t="shared" si="5"/>
        <v>9</v>
      </c>
      <c r="U9" s="1">
        <f t="shared" si="6"/>
        <v>3.4371609492434851</v>
      </c>
      <c r="V9" s="1">
        <v>18.440000000000001</v>
      </c>
      <c r="W9" s="1">
        <v>16.973600000000001</v>
      </c>
      <c r="X9" s="1">
        <v>19.427800000000001</v>
      </c>
      <c r="Y9" s="1">
        <v>17.692599999999999</v>
      </c>
      <c r="Z9" s="1">
        <v>14.726800000000001</v>
      </c>
      <c r="AA9" s="1">
        <v>18.521599999999999</v>
      </c>
      <c r="AB9" s="1" t="s">
        <v>40</v>
      </c>
      <c r="AC9" s="1">
        <f t="shared" si="3"/>
        <v>113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32</v>
      </c>
      <c r="C10" s="1">
        <v>48.1</v>
      </c>
      <c r="D10" s="1">
        <v>1.7669999999999999</v>
      </c>
      <c r="E10" s="1">
        <v>33.549999999999997</v>
      </c>
      <c r="F10" s="1">
        <v>4.4059999999999997</v>
      </c>
      <c r="G10" s="6">
        <v>1</v>
      </c>
      <c r="H10" s="1">
        <v>40</v>
      </c>
      <c r="I10" s="1" t="s">
        <v>33</v>
      </c>
      <c r="J10" s="1">
        <v>30.1</v>
      </c>
      <c r="K10" s="1">
        <f t="shared" si="2"/>
        <v>3.4499999999999957</v>
      </c>
      <c r="L10" s="1"/>
      <c r="M10" s="1"/>
      <c r="N10" s="1"/>
      <c r="O10" s="1">
        <v>37.201999999999998</v>
      </c>
      <c r="P10" s="1">
        <f t="shared" si="4"/>
        <v>6.7099999999999991</v>
      </c>
      <c r="Q10" s="5">
        <f t="shared" si="7"/>
        <v>25.491999999999997</v>
      </c>
      <c r="R10" s="5"/>
      <c r="S10" s="1"/>
      <c r="T10" s="1">
        <f t="shared" si="5"/>
        <v>10</v>
      </c>
      <c r="U10" s="1">
        <f t="shared" si="6"/>
        <v>6.2008941877794337</v>
      </c>
      <c r="V10" s="1">
        <v>5.6867999999999999</v>
      </c>
      <c r="W10" s="1">
        <v>2.2782</v>
      </c>
      <c r="X10" s="1">
        <v>2.7966000000000002</v>
      </c>
      <c r="Y10" s="1">
        <v>3.0464000000000002</v>
      </c>
      <c r="Z10" s="1">
        <v>3.0464000000000002</v>
      </c>
      <c r="AA10" s="1">
        <v>2.3302</v>
      </c>
      <c r="AB10" s="1"/>
      <c r="AC10" s="1">
        <f t="shared" si="3"/>
        <v>25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43</v>
      </c>
      <c r="C11" s="1">
        <v>179</v>
      </c>
      <c r="D11" s="1"/>
      <c r="E11" s="20">
        <f>105+E92</f>
        <v>117</v>
      </c>
      <c r="F11" s="1">
        <v>23</v>
      </c>
      <c r="G11" s="6">
        <v>0.45</v>
      </c>
      <c r="H11" s="1">
        <v>45</v>
      </c>
      <c r="I11" s="1" t="s">
        <v>33</v>
      </c>
      <c r="J11" s="1">
        <v>107</v>
      </c>
      <c r="K11" s="1">
        <f t="shared" si="2"/>
        <v>10</v>
      </c>
      <c r="L11" s="1"/>
      <c r="M11" s="1"/>
      <c r="N11" s="1">
        <v>49</v>
      </c>
      <c r="O11" s="1">
        <v>51</v>
      </c>
      <c r="P11" s="1">
        <f t="shared" si="4"/>
        <v>23.4</v>
      </c>
      <c r="Q11" s="5">
        <f t="shared" si="7"/>
        <v>111</v>
      </c>
      <c r="R11" s="5"/>
      <c r="S11" s="1"/>
      <c r="T11" s="1">
        <f t="shared" si="5"/>
        <v>10</v>
      </c>
      <c r="U11" s="1">
        <f t="shared" si="6"/>
        <v>5.2564102564102564</v>
      </c>
      <c r="V11" s="1">
        <v>21</v>
      </c>
      <c r="W11" s="1">
        <v>21.6</v>
      </c>
      <c r="X11" s="1">
        <v>27</v>
      </c>
      <c r="Y11" s="1">
        <v>20.8</v>
      </c>
      <c r="Z11" s="1">
        <v>20</v>
      </c>
      <c r="AA11" s="1">
        <v>29</v>
      </c>
      <c r="AB11" s="1" t="s">
        <v>44</v>
      </c>
      <c r="AC11" s="1">
        <f t="shared" si="3"/>
        <v>50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43</v>
      </c>
      <c r="C12" s="1">
        <v>118</v>
      </c>
      <c r="D12" s="1">
        <v>122</v>
      </c>
      <c r="E12" s="20">
        <f>115+E93</f>
        <v>127</v>
      </c>
      <c r="F12" s="1">
        <v>110</v>
      </c>
      <c r="G12" s="6">
        <v>0.45</v>
      </c>
      <c r="H12" s="1">
        <v>45</v>
      </c>
      <c r="I12" s="1" t="s">
        <v>33</v>
      </c>
      <c r="J12" s="1">
        <v>117</v>
      </c>
      <c r="K12" s="1">
        <f t="shared" si="2"/>
        <v>10</v>
      </c>
      <c r="L12" s="1"/>
      <c r="M12" s="1"/>
      <c r="N12" s="1">
        <v>148.4</v>
      </c>
      <c r="O12" s="1">
        <v>19.80000000000004</v>
      </c>
      <c r="P12" s="1">
        <f t="shared" si="4"/>
        <v>25.4</v>
      </c>
      <c r="Q12" s="5"/>
      <c r="R12" s="5"/>
      <c r="S12" s="1"/>
      <c r="T12" s="1">
        <f t="shared" si="5"/>
        <v>10.952755905511813</v>
      </c>
      <c r="U12" s="1">
        <f t="shared" si="6"/>
        <v>10.952755905511813</v>
      </c>
      <c r="V12" s="1">
        <v>34.200000000000003</v>
      </c>
      <c r="W12" s="1">
        <v>36</v>
      </c>
      <c r="X12" s="1">
        <v>42.2</v>
      </c>
      <c r="Y12" s="1">
        <v>30.2</v>
      </c>
      <c r="Z12" s="1">
        <v>25.6</v>
      </c>
      <c r="AA12" s="1">
        <v>32.4</v>
      </c>
      <c r="AB12" s="1" t="s">
        <v>46</v>
      </c>
      <c r="AC12" s="1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43</v>
      </c>
      <c r="C13" s="1">
        <v>29</v>
      </c>
      <c r="D13" s="1"/>
      <c r="E13" s="1">
        <v>6</v>
      </c>
      <c r="F13" s="1">
        <v>23</v>
      </c>
      <c r="G13" s="6">
        <v>0.17</v>
      </c>
      <c r="H13" s="1">
        <v>180</v>
      </c>
      <c r="I13" s="1" t="s">
        <v>33</v>
      </c>
      <c r="J13" s="1">
        <v>7</v>
      </c>
      <c r="K13" s="1">
        <f t="shared" si="2"/>
        <v>-1</v>
      </c>
      <c r="L13" s="1"/>
      <c r="M13" s="1"/>
      <c r="N13" s="1"/>
      <c r="O13" s="1">
        <v>10</v>
      </c>
      <c r="P13" s="1">
        <f t="shared" si="4"/>
        <v>1.2</v>
      </c>
      <c r="Q13" s="5"/>
      <c r="R13" s="5"/>
      <c r="S13" s="1"/>
      <c r="T13" s="1">
        <f t="shared" si="5"/>
        <v>27.5</v>
      </c>
      <c r="U13" s="1">
        <f t="shared" si="6"/>
        <v>27.5</v>
      </c>
      <c r="V13" s="1">
        <v>3.4</v>
      </c>
      <c r="W13" s="1">
        <v>3.4</v>
      </c>
      <c r="X13" s="1">
        <v>4.2</v>
      </c>
      <c r="Y13" s="1">
        <v>3</v>
      </c>
      <c r="Z13" s="1">
        <v>2.8</v>
      </c>
      <c r="AA13" s="1">
        <v>1.6</v>
      </c>
      <c r="AB13" s="13" t="s">
        <v>53</v>
      </c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43</v>
      </c>
      <c r="C14" s="1">
        <v>370</v>
      </c>
      <c r="D14" s="1"/>
      <c r="E14" s="1">
        <v>30</v>
      </c>
      <c r="F14" s="1">
        <v>4</v>
      </c>
      <c r="G14" s="6">
        <v>0.3</v>
      </c>
      <c r="H14" s="1">
        <v>40</v>
      </c>
      <c r="I14" s="1" t="s">
        <v>33</v>
      </c>
      <c r="J14" s="1">
        <v>37</v>
      </c>
      <c r="K14" s="1">
        <f t="shared" si="2"/>
        <v>-7</v>
      </c>
      <c r="L14" s="1"/>
      <c r="M14" s="1"/>
      <c r="N14" s="1"/>
      <c r="O14" s="1">
        <v>62.600000000000023</v>
      </c>
      <c r="P14" s="1">
        <f t="shared" si="4"/>
        <v>6</v>
      </c>
      <c r="Q14" s="5"/>
      <c r="R14" s="5"/>
      <c r="S14" s="1"/>
      <c r="T14" s="1">
        <f t="shared" si="5"/>
        <v>11.100000000000003</v>
      </c>
      <c r="U14" s="1">
        <f t="shared" si="6"/>
        <v>11.100000000000003</v>
      </c>
      <c r="V14" s="1">
        <v>8.6</v>
      </c>
      <c r="W14" s="1">
        <v>7.6</v>
      </c>
      <c r="X14" s="1">
        <v>5.8</v>
      </c>
      <c r="Y14" s="1">
        <v>4.2</v>
      </c>
      <c r="Z14" s="1">
        <v>7</v>
      </c>
      <c r="AA14" s="1">
        <v>5</v>
      </c>
      <c r="AB14" s="1"/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43</v>
      </c>
      <c r="C15" s="1">
        <v>186</v>
      </c>
      <c r="D15" s="1"/>
      <c r="E15" s="1">
        <v>15</v>
      </c>
      <c r="F15" s="1">
        <v>18</v>
      </c>
      <c r="G15" s="6">
        <v>0.4</v>
      </c>
      <c r="H15" s="1">
        <v>50</v>
      </c>
      <c r="I15" s="1" t="s">
        <v>33</v>
      </c>
      <c r="J15" s="1">
        <v>16</v>
      </c>
      <c r="K15" s="1">
        <f t="shared" si="2"/>
        <v>-1</v>
      </c>
      <c r="L15" s="1"/>
      <c r="M15" s="1"/>
      <c r="N15" s="1"/>
      <c r="O15" s="1">
        <v>13.19999999999999</v>
      </c>
      <c r="P15" s="1">
        <f t="shared" si="4"/>
        <v>3</v>
      </c>
      <c r="Q15" s="5"/>
      <c r="R15" s="5"/>
      <c r="S15" s="1"/>
      <c r="T15" s="1">
        <f t="shared" si="5"/>
        <v>10.399999999999997</v>
      </c>
      <c r="U15" s="1">
        <f t="shared" si="6"/>
        <v>10.399999999999997</v>
      </c>
      <c r="V15" s="1">
        <v>4.2</v>
      </c>
      <c r="W15" s="1">
        <v>4.2</v>
      </c>
      <c r="X15" s="1">
        <v>3.8</v>
      </c>
      <c r="Y15" s="1">
        <v>6</v>
      </c>
      <c r="Z15" s="1">
        <v>8.6</v>
      </c>
      <c r="AA15" s="1">
        <v>7.2</v>
      </c>
      <c r="AB15" s="1"/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43</v>
      </c>
      <c r="C16" s="1">
        <v>414</v>
      </c>
      <c r="D16" s="1">
        <v>4</v>
      </c>
      <c r="E16" s="1">
        <v>43</v>
      </c>
      <c r="F16" s="1">
        <v>70</v>
      </c>
      <c r="G16" s="6">
        <v>0.17</v>
      </c>
      <c r="H16" s="1">
        <v>180</v>
      </c>
      <c r="I16" s="1" t="s">
        <v>33</v>
      </c>
      <c r="J16" s="1">
        <v>43</v>
      </c>
      <c r="K16" s="1">
        <f t="shared" si="2"/>
        <v>0</v>
      </c>
      <c r="L16" s="1"/>
      <c r="M16" s="1"/>
      <c r="N16" s="1"/>
      <c r="O16" s="1"/>
      <c r="P16" s="1">
        <f t="shared" si="4"/>
        <v>8.6</v>
      </c>
      <c r="Q16" s="5">
        <f t="shared" si="7"/>
        <v>16</v>
      </c>
      <c r="R16" s="5"/>
      <c r="S16" s="1"/>
      <c r="T16" s="1">
        <f t="shared" si="5"/>
        <v>10</v>
      </c>
      <c r="U16" s="1">
        <f t="shared" si="6"/>
        <v>8.1395348837209305</v>
      </c>
      <c r="V16" s="1">
        <v>6.2</v>
      </c>
      <c r="W16" s="1">
        <v>6.6</v>
      </c>
      <c r="X16" s="1">
        <v>9.6</v>
      </c>
      <c r="Y16" s="1">
        <v>15.4</v>
      </c>
      <c r="Z16" s="1">
        <v>16.600000000000001</v>
      </c>
      <c r="AA16" s="1">
        <v>10.199999999999999</v>
      </c>
      <c r="AB16" s="1"/>
      <c r="AC16" s="1">
        <f t="shared" si="3"/>
        <v>3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43</v>
      </c>
      <c r="C17" s="1">
        <v>33</v>
      </c>
      <c r="D17" s="1">
        <v>67</v>
      </c>
      <c r="E17" s="1">
        <v>24</v>
      </c>
      <c r="F17" s="1">
        <v>76</v>
      </c>
      <c r="G17" s="6">
        <v>0.35</v>
      </c>
      <c r="H17" s="1">
        <v>45</v>
      </c>
      <c r="I17" s="1" t="s">
        <v>33</v>
      </c>
      <c r="J17" s="1">
        <v>22</v>
      </c>
      <c r="K17" s="1">
        <f t="shared" si="2"/>
        <v>2</v>
      </c>
      <c r="L17" s="1"/>
      <c r="M17" s="1"/>
      <c r="N17" s="1"/>
      <c r="O17" s="1"/>
      <c r="P17" s="1">
        <f t="shared" si="4"/>
        <v>4.8</v>
      </c>
      <c r="Q17" s="5"/>
      <c r="R17" s="5"/>
      <c r="S17" s="1"/>
      <c r="T17" s="1">
        <f t="shared" si="5"/>
        <v>15.833333333333334</v>
      </c>
      <c r="U17" s="1">
        <f t="shared" si="6"/>
        <v>15.833333333333334</v>
      </c>
      <c r="V17" s="1">
        <v>1.2</v>
      </c>
      <c r="W17" s="1">
        <v>4.5999999999999996</v>
      </c>
      <c r="X17" s="1">
        <v>6</v>
      </c>
      <c r="Y17" s="1">
        <v>7.4</v>
      </c>
      <c r="Z17" s="1">
        <v>3.6</v>
      </c>
      <c r="AA17" s="1">
        <v>1.6</v>
      </c>
      <c r="AB17" s="13" t="s">
        <v>53</v>
      </c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43</v>
      </c>
      <c r="C18" s="1">
        <v>56</v>
      </c>
      <c r="D18" s="1"/>
      <c r="E18" s="1">
        <v>24</v>
      </c>
      <c r="F18" s="1">
        <v>13</v>
      </c>
      <c r="G18" s="6">
        <v>0.35</v>
      </c>
      <c r="H18" s="1">
        <v>45</v>
      </c>
      <c r="I18" s="1" t="s">
        <v>33</v>
      </c>
      <c r="J18" s="1">
        <v>23</v>
      </c>
      <c r="K18" s="1">
        <f t="shared" si="2"/>
        <v>1</v>
      </c>
      <c r="L18" s="1"/>
      <c r="M18" s="1"/>
      <c r="N18" s="1"/>
      <c r="O18" s="1"/>
      <c r="P18" s="1">
        <f t="shared" si="4"/>
        <v>4.8</v>
      </c>
      <c r="Q18" s="5">
        <f>9*P18-O18-N18-F18</f>
        <v>30.199999999999996</v>
      </c>
      <c r="R18" s="5"/>
      <c r="S18" s="1"/>
      <c r="T18" s="1">
        <f t="shared" si="5"/>
        <v>9</v>
      </c>
      <c r="U18" s="1">
        <f t="shared" si="6"/>
        <v>2.7083333333333335</v>
      </c>
      <c r="V18" s="1">
        <v>4.8</v>
      </c>
      <c r="W18" s="1">
        <v>5.4</v>
      </c>
      <c r="X18" s="1">
        <v>7</v>
      </c>
      <c r="Y18" s="1">
        <v>5.6</v>
      </c>
      <c r="Z18" s="1">
        <v>6.6</v>
      </c>
      <c r="AA18" s="1">
        <v>7.6</v>
      </c>
      <c r="AB18" s="1"/>
      <c r="AC18" s="1">
        <f t="shared" si="3"/>
        <v>11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32</v>
      </c>
      <c r="C19" s="1">
        <v>392.93400000000003</v>
      </c>
      <c r="D19" s="1"/>
      <c r="E19" s="1">
        <v>226.35499999999999</v>
      </c>
      <c r="F19" s="1">
        <v>82.161000000000001</v>
      </c>
      <c r="G19" s="6">
        <v>1</v>
      </c>
      <c r="H19" s="1">
        <v>55</v>
      </c>
      <c r="I19" s="1" t="s">
        <v>33</v>
      </c>
      <c r="J19" s="1">
        <v>216.23400000000001</v>
      </c>
      <c r="K19" s="1">
        <f t="shared" si="2"/>
        <v>10.120999999999981</v>
      </c>
      <c r="L19" s="1"/>
      <c r="M19" s="1"/>
      <c r="N19" s="1">
        <v>53.81</v>
      </c>
      <c r="O19" s="1">
        <v>71.879600000000039</v>
      </c>
      <c r="P19" s="1">
        <f t="shared" si="4"/>
        <v>45.271000000000001</v>
      </c>
      <c r="Q19" s="5">
        <f>11*P19-O19-N19-F19</f>
        <v>290.13039999999995</v>
      </c>
      <c r="R19" s="5"/>
      <c r="S19" s="1"/>
      <c r="T19" s="1">
        <f t="shared" si="5"/>
        <v>11</v>
      </c>
      <c r="U19" s="1">
        <f t="shared" si="6"/>
        <v>4.5912526783150369</v>
      </c>
      <c r="V19" s="1">
        <v>41.560600000000001</v>
      </c>
      <c r="W19" s="1">
        <v>42.644599999999997</v>
      </c>
      <c r="X19" s="1">
        <v>45.005399999999987</v>
      </c>
      <c r="Y19" s="1">
        <v>36.548999999999999</v>
      </c>
      <c r="Z19" s="1">
        <v>33.033999999999999</v>
      </c>
      <c r="AA19" s="1">
        <v>50.943600000000004</v>
      </c>
      <c r="AB19" s="1"/>
      <c r="AC19" s="1">
        <f t="shared" si="3"/>
        <v>290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56</v>
      </c>
      <c r="B20" s="1" t="s">
        <v>32</v>
      </c>
      <c r="C20" s="1">
        <v>2681.5549999999998</v>
      </c>
      <c r="D20" s="1">
        <v>816.245</v>
      </c>
      <c r="E20" s="1">
        <v>1794.193</v>
      </c>
      <c r="F20" s="1">
        <v>1346.933</v>
      </c>
      <c r="G20" s="6">
        <v>1</v>
      </c>
      <c r="H20" s="1">
        <v>50</v>
      </c>
      <c r="I20" s="1" t="s">
        <v>33</v>
      </c>
      <c r="J20" s="1">
        <v>1785.5</v>
      </c>
      <c r="K20" s="1">
        <f t="shared" si="2"/>
        <v>8.6929999999999836</v>
      </c>
      <c r="L20" s="1"/>
      <c r="M20" s="1"/>
      <c r="N20" s="1">
        <v>30.893000000000029</v>
      </c>
      <c r="O20" s="1">
        <v>634.65620000000035</v>
      </c>
      <c r="P20" s="1">
        <f t="shared" si="4"/>
        <v>358.83859999999999</v>
      </c>
      <c r="Q20" s="5">
        <v>2100</v>
      </c>
      <c r="R20" s="5"/>
      <c r="S20" s="1"/>
      <c r="T20" s="1">
        <f t="shared" si="5"/>
        <v>11.460534624758877</v>
      </c>
      <c r="U20" s="1">
        <f t="shared" si="6"/>
        <v>5.6083214013208176</v>
      </c>
      <c r="V20" s="1">
        <v>294.31259999999997</v>
      </c>
      <c r="W20" s="1">
        <v>315.32799999999997</v>
      </c>
      <c r="X20" s="1">
        <v>313.41199999999998</v>
      </c>
      <c r="Y20" s="1">
        <v>332.84359999999998</v>
      </c>
      <c r="Z20" s="1">
        <v>321.6028</v>
      </c>
      <c r="AA20" s="1">
        <v>370.834</v>
      </c>
      <c r="AB20" s="1"/>
      <c r="AC20" s="1">
        <f t="shared" si="3"/>
        <v>2100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57</v>
      </c>
      <c r="B21" s="1" t="s">
        <v>32</v>
      </c>
      <c r="C21" s="1">
        <v>321.57400000000001</v>
      </c>
      <c r="D21" s="1">
        <v>136.84</v>
      </c>
      <c r="E21" s="1">
        <v>205.422</v>
      </c>
      <c r="F21" s="1">
        <v>212.88200000000001</v>
      </c>
      <c r="G21" s="6">
        <v>1</v>
      </c>
      <c r="H21" s="1">
        <v>55</v>
      </c>
      <c r="I21" s="1" t="s">
        <v>33</v>
      </c>
      <c r="J21" s="1">
        <v>195.85</v>
      </c>
      <c r="K21" s="1">
        <f t="shared" si="2"/>
        <v>9.5720000000000027</v>
      </c>
      <c r="L21" s="1"/>
      <c r="M21" s="1"/>
      <c r="N21" s="1">
        <v>61.686799999999607</v>
      </c>
      <c r="O21" s="1">
        <v>35.300000000000473</v>
      </c>
      <c r="P21" s="1">
        <f t="shared" si="4"/>
        <v>41.084400000000002</v>
      </c>
      <c r="Q21" s="5">
        <v>150</v>
      </c>
      <c r="R21" s="5"/>
      <c r="S21" s="1"/>
      <c r="T21" s="1">
        <f t="shared" si="5"/>
        <v>11.193270438414581</v>
      </c>
      <c r="U21" s="1">
        <f t="shared" si="6"/>
        <v>7.5422496129917942</v>
      </c>
      <c r="V21" s="1">
        <v>44.464799999999997</v>
      </c>
      <c r="W21" s="1">
        <v>48.086799999999997</v>
      </c>
      <c r="X21" s="1">
        <v>48.881599999999999</v>
      </c>
      <c r="Y21" s="1">
        <v>46.1372</v>
      </c>
      <c r="Z21" s="1">
        <v>48.489600000000003</v>
      </c>
      <c r="AA21" s="1">
        <v>51.9208</v>
      </c>
      <c r="AB21" s="1"/>
      <c r="AC21" s="1">
        <f t="shared" si="3"/>
        <v>150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6" t="s">
        <v>58</v>
      </c>
      <c r="B22" s="16" t="s">
        <v>32</v>
      </c>
      <c r="C22" s="16">
        <v>437.57900000000001</v>
      </c>
      <c r="D22" s="16"/>
      <c r="E22" s="16">
        <v>55.436999999999998</v>
      </c>
      <c r="F22" s="16">
        <v>13.068</v>
      </c>
      <c r="G22" s="17">
        <v>0</v>
      </c>
      <c r="H22" s="16">
        <v>60</v>
      </c>
      <c r="I22" s="16" t="s">
        <v>33</v>
      </c>
      <c r="J22" s="16">
        <v>54.9</v>
      </c>
      <c r="K22" s="16">
        <f t="shared" si="2"/>
        <v>0.53699999999999903</v>
      </c>
      <c r="L22" s="16"/>
      <c r="M22" s="16"/>
      <c r="N22" s="16"/>
      <c r="O22" s="16"/>
      <c r="P22" s="16">
        <f t="shared" si="4"/>
        <v>11.087399999999999</v>
      </c>
      <c r="Q22" s="18"/>
      <c r="R22" s="18"/>
      <c r="S22" s="16"/>
      <c r="T22" s="16">
        <f t="shared" si="5"/>
        <v>1.1786352075328752</v>
      </c>
      <c r="U22" s="16">
        <f t="shared" si="6"/>
        <v>1.1786352075328752</v>
      </c>
      <c r="V22" s="16">
        <v>2.4167999999999998</v>
      </c>
      <c r="W22" s="16">
        <v>0.96839999999999993</v>
      </c>
      <c r="X22" s="16">
        <v>0</v>
      </c>
      <c r="Y22" s="16">
        <v>0</v>
      </c>
      <c r="Z22" s="16">
        <v>0</v>
      </c>
      <c r="AA22" s="16">
        <v>0</v>
      </c>
      <c r="AB22" s="16" t="s">
        <v>59</v>
      </c>
      <c r="AC22" s="16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32</v>
      </c>
      <c r="C23" s="1">
        <v>3026.8180000000002</v>
      </c>
      <c r="D23" s="1">
        <v>668.13499999999999</v>
      </c>
      <c r="E23" s="1">
        <v>1422.0139999999999</v>
      </c>
      <c r="F23" s="1">
        <v>2044.694</v>
      </c>
      <c r="G23" s="6">
        <v>1</v>
      </c>
      <c r="H23" s="1">
        <v>60</v>
      </c>
      <c r="I23" s="1" t="s">
        <v>33</v>
      </c>
      <c r="J23" s="1">
        <v>1385.1</v>
      </c>
      <c r="K23" s="1">
        <f t="shared" si="2"/>
        <v>36.913999999999987</v>
      </c>
      <c r="L23" s="1"/>
      <c r="M23" s="1"/>
      <c r="N23" s="1"/>
      <c r="O23" s="1"/>
      <c r="P23" s="1">
        <f t="shared" si="4"/>
        <v>284.40279999999996</v>
      </c>
      <c r="Q23" s="5">
        <v>1150</v>
      </c>
      <c r="R23" s="5"/>
      <c r="S23" s="1"/>
      <c r="T23" s="1">
        <f t="shared" si="5"/>
        <v>11.232990673790836</v>
      </c>
      <c r="U23" s="1">
        <f t="shared" si="6"/>
        <v>7.1894299212244048</v>
      </c>
      <c r="V23" s="1">
        <v>208.76599999999999</v>
      </c>
      <c r="W23" s="1">
        <v>228.39580000000001</v>
      </c>
      <c r="X23" s="1">
        <v>237.70240000000001</v>
      </c>
      <c r="Y23" s="1">
        <v>272.30079999999998</v>
      </c>
      <c r="Z23" s="1">
        <v>263.40899999999999</v>
      </c>
      <c r="AA23" s="1">
        <v>281.33640000000003</v>
      </c>
      <c r="AB23" s="1"/>
      <c r="AC23" s="1">
        <f t="shared" si="3"/>
        <v>1150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61</v>
      </c>
      <c r="B24" s="1" t="s">
        <v>32</v>
      </c>
      <c r="C24" s="1">
        <v>82.257999999999996</v>
      </c>
      <c r="D24" s="1">
        <v>31.66</v>
      </c>
      <c r="E24" s="1">
        <v>39.137999999999998</v>
      </c>
      <c r="F24" s="1">
        <v>67.494</v>
      </c>
      <c r="G24" s="6">
        <v>1</v>
      </c>
      <c r="H24" s="1">
        <v>50</v>
      </c>
      <c r="I24" s="1" t="s">
        <v>33</v>
      </c>
      <c r="J24" s="1">
        <v>37.75</v>
      </c>
      <c r="K24" s="1">
        <f t="shared" si="2"/>
        <v>1.3879999999999981</v>
      </c>
      <c r="L24" s="1"/>
      <c r="M24" s="1"/>
      <c r="N24" s="1"/>
      <c r="O24" s="1"/>
      <c r="P24" s="1">
        <f t="shared" si="4"/>
        <v>7.8275999999999994</v>
      </c>
      <c r="Q24" s="5">
        <f t="shared" ref="Q24:Q30" si="8">10*P24-O24-N24-F24</f>
        <v>10.781999999999996</v>
      </c>
      <c r="R24" s="5"/>
      <c r="S24" s="1"/>
      <c r="T24" s="1">
        <f t="shared" si="5"/>
        <v>10</v>
      </c>
      <c r="U24" s="1">
        <f t="shared" si="6"/>
        <v>8.6225663038479237</v>
      </c>
      <c r="V24" s="1">
        <v>7.1079999999999997</v>
      </c>
      <c r="W24" s="1">
        <v>7.5260000000000007</v>
      </c>
      <c r="X24" s="1">
        <v>7.9028000000000009</v>
      </c>
      <c r="Y24" s="1">
        <v>9.4906000000000006</v>
      </c>
      <c r="Z24" s="1">
        <v>10.186199999999999</v>
      </c>
      <c r="AA24" s="1">
        <v>6.3475999999999999</v>
      </c>
      <c r="AB24" s="1"/>
      <c r="AC24" s="1">
        <f t="shared" si="3"/>
        <v>11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32</v>
      </c>
      <c r="C25" s="1">
        <v>176.17599999999999</v>
      </c>
      <c r="D25" s="1">
        <v>253.51599999999999</v>
      </c>
      <c r="E25" s="1">
        <v>242.84899999999999</v>
      </c>
      <c r="F25" s="1">
        <v>147.084</v>
      </c>
      <c r="G25" s="6">
        <v>1</v>
      </c>
      <c r="H25" s="1">
        <v>55</v>
      </c>
      <c r="I25" s="1" t="s">
        <v>33</v>
      </c>
      <c r="J25" s="1">
        <v>228.8</v>
      </c>
      <c r="K25" s="1">
        <f t="shared" si="2"/>
        <v>14.048999999999978</v>
      </c>
      <c r="L25" s="1"/>
      <c r="M25" s="1"/>
      <c r="N25" s="1">
        <v>243.227</v>
      </c>
      <c r="O25" s="1">
        <v>33.536200000000008</v>
      </c>
      <c r="P25" s="1">
        <f t="shared" si="4"/>
        <v>48.569800000000001</v>
      </c>
      <c r="Q25" s="5">
        <f t="shared" ref="Q25" si="9">11*P25-O25-N25-F25</f>
        <v>110.42059999999998</v>
      </c>
      <c r="R25" s="5"/>
      <c r="S25" s="1"/>
      <c r="T25" s="1">
        <f t="shared" si="5"/>
        <v>11.000000000000002</v>
      </c>
      <c r="U25" s="1">
        <f t="shared" si="6"/>
        <v>8.7265584787254635</v>
      </c>
      <c r="V25" s="1">
        <v>51.033200000000001</v>
      </c>
      <c r="W25" s="1">
        <v>56.320399999999992</v>
      </c>
      <c r="X25" s="1">
        <v>56.024199999999993</v>
      </c>
      <c r="Y25" s="1">
        <v>47.521000000000001</v>
      </c>
      <c r="Z25" s="1">
        <v>35.040999999999997</v>
      </c>
      <c r="AA25" s="1">
        <v>44.116</v>
      </c>
      <c r="AB25" s="1"/>
      <c r="AC25" s="1">
        <f t="shared" si="3"/>
        <v>110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32</v>
      </c>
      <c r="C26" s="1">
        <v>3303.3580000000002</v>
      </c>
      <c r="D26" s="1">
        <v>760.59</v>
      </c>
      <c r="E26" s="1">
        <v>1415.173</v>
      </c>
      <c r="F26" s="1">
        <v>2248.518</v>
      </c>
      <c r="G26" s="6">
        <v>1</v>
      </c>
      <c r="H26" s="1">
        <v>60</v>
      </c>
      <c r="I26" s="1" t="s">
        <v>33</v>
      </c>
      <c r="J26" s="1">
        <v>1378.1</v>
      </c>
      <c r="K26" s="1">
        <f t="shared" si="2"/>
        <v>37.073000000000093</v>
      </c>
      <c r="L26" s="1"/>
      <c r="M26" s="1"/>
      <c r="N26" s="1"/>
      <c r="O26" s="1"/>
      <c r="P26" s="1">
        <f t="shared" si="4"/>
        <v>283.03460000000001</v>
      </c>
      <c r="Q26" s="5">
        <v>1000</v>
      </c>
      <c r="R26" s="5"/>
      <c r="S26" s="1"/>
      <c r="T26" s="1">
        <f t="shared" si="5"/>
        <v>11.477458939649074</v>
      </c>
      <c r="U26" s="1">
        <f t="shared" si="6"/>
        <v>7.9443220016210034</v>
      </c>
      <c r="V26" s="1">
        <v>224.35579999999999</v>
      </c>
      <c r="W26" s="1">
        <v>253.8246</v>
      </c>
      <c r="X26" s="1">
        <v>258.60120000000001</v>
      </c>
      <c r="Y26" s="1">
        <v>281.95060000000001</v>
      </c>
      <c r="Z26" s="1">
        <v>266.3306</v>
      </c>
      <c r="AA26" s="1">
        <v>272.71980000000002</v>
      </c>
      <c r="AB26" s="1"/>
      <c r="AC26" s="1">
        <f t="shared" si="3"/>
        <v>1000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32</v>
      </c>
      <c r="C27" s="1">
        <v>1578.732</v>
      </c>
      <c r="D27" s="1">
        <v>716.428</v>
      </c>
      <c r="E27" s="1">
        <v>1143.537</v>
      </c>
      <c r="F27" s="1">
        <v>935.80899999999997</v>
      </c>
      <c r="G27" s="6">
        <v>1</v>
      </c>
      <c r="H27" s="1">
        <v>60</v>
      </c>
      <c r="I27" s="1" t="s">
        <v>33</v>
      </c>
      <c r="J27" s="1">
        <v>1111.4000000000001</v>
      </c>
      <c r="K27" s="1">
        <f t="shared" si="2"/>
        <v>32.136999999999944</v>
      </c>
      <c r="L27" s="1"/>
      <c r="M27" s="1"/>
      <c r="N27" s="1"/>
      <c r="O27" s="1">
        <v>86.30419999999981</v>
      </c>
      <c r="P27" s="1">
        <f t="shared" si="4"/>
        <v>228.70740000000001</v>
      </c>
      <c r="Q27" s="5">
        <v>1600</v>
      </c>
      <c r="R27" s="5"/>
      <c r="S27" s="1"/>
      <c r="T27" s="1">
        <f t="shared" si="5"/>
        <v>11.464925052709269</v>
      </c>
      <c r="U27" s="1">
        <f t="shared" si="6"/>
        <v>4.4690867020481182</v>
      </c>
      <c r="V27" s="1">
        <v>158.2576</v>
      </c>
      <c r="W27" s="1">
        <v>176.6584</v>
      </c>
      <c r="X27" s="1">
        <v>180.44380000000001</v>
      </c>
      <c r="Y27" s="1">
        <v>205.4742</v>
      </c>
      <c r="Z27" s="1">
        <v>187.7672</v>
      </c>
      <c r="AA27" s="1">
        <v>214.88140000000001</v>
      </c>
      <c r="AB27" s="1"/>
      <c r="AC27" s="1">
        <f t="shared" si="3"/>
        <v>1600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32</v>
      </c>
      <c r="C28" s="1">
        <v>195.90100000000001</v>
      </c>
      <c r="D28" s="1">
        <v>158.26599999999999</v>
      </c>
      <c r="E28" s="1">
        <v>130.49199999999999</v>
      </c>
      <c r="F28" s="1">
        <v>204.941</v>
      </c>
      <c r="G28" s="6">
        <v>1</v>
      </c>
      <c r="H28" s="1">
        <v>60</v>
      </c>
      <c r="I28" s="1" t="s">
        <v>33</v>
      </c>
      <c r="J28" s="1">
        <v>129.25</v>
      </c>
      <c r="K28" s="1">
        <f t="shared" si="2"/>
        <v>1.2419999999999902</v>
      </c>
      <c r="L28" s="1"/>
      <c r="M28" s="1"/>
      <c r="N28" s="1"/>
      <c r="O28" s="1"/>
      <c r="P28" s="1">
        <f t="shared" si="4"/>
        <v>26.098399999999998</v>
      </c>
      <c r="Q28" s="5">
        <f>11*P28-O28-N28-F28</f>
        <v>82.141400000000004</v>
      </c>
      <c r="R28" s="5"/>
      <c r="S28" s="1"/>
      <c r="T28" s="1">
        <f t="shared" si="5"/>
        <v>11.000000000000002</v>
      </c>
      <c r="U28" s="1">
        <f t="shared" si="6"/>
        <v>7.8526269809643514</v>
      </c>
      <c r="V28" s="1">
        <v>23.198599999999999</v>
      </c>
      <c r="W28" s="1">
        <v>27.235800000000001</v>
      </c>
      <c r="X28" s="1">
        <v>30.941400000000002</v>
      </c>
      <c r="Y28" s="1">
        <v>32.419600000000003</v>
      </c>
      <c r="Z28" s="1">
        <v>28.709599999999998</v>
      </c>
      <c r="AA28" s="1">
        <v>24.381</v>
      </c>
      <c r="AB28" s="1"/>
      <c r="AC28" s="1">
        <f t="shared" si="3"/>
        <v>82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66</v>
      </c>
      <c r="B29" s="1" t="s">
        <v>32</v>
      </c>
      <c r="C29" s="1">
        <v>135.46</v>
      </c>
      <c r="D29" s="1">
        <v>147.63900000000001</v>
      </c>
      <c r="E29" s="1">
        <v>134.34899999999999</v>
      </c>
      <c r="F29" s="1">
        <v>133.952</v>
      </c>
      <c r="G29" s="6">
        <v>1</v>
      </c>
      <c r="H29" s="1">
        <v>60</v>
      </c>
      <c r="I29" s="1" t="s">
        <v>33</v>
      </c>
      <c r="J29" s="1">
        <v>126.75</v>
      </c>
      <c r="K29" s="1">
        <f t="shared" si="2"/>
        <v>7.5989999999999895</v>
      </c>
      <c r="L29" s="1"/>
      <c r="M29" s="1"/>
      <c r="N29" s="1"/>
      <c r="O29" s="1"/>
      <c r="P29" s="1">
        <f t="shared" si="4"/>
        <v>26.869799999999998</v>
      </c>
      <c r="Q29" s="5">
        <f>10*P29-O29-N29-F29</f>
        <v>134.74599999999998</v>
      </c>
      <c r="R29" s="5"/>
      <c r="S29" s="1"/>
      <c r="T29" s="1">
        <f t="shared" si="5"/>
        <v>10</v>
      </c>
      <c r="U29" s="1">
        <f t="shared" si="6"/>
        <v>4.9852250481953719</v>
      </c>
      <c r="V29" s="1">
        <v>13.6692</v>
      </c>
      <c r="W29" s="1">
        <v>13.851800000000001</v>
      </c>
      <c r="X29" s="1">
        <v>15.797800000000001</v>
      </c>
      <c r="Y29" s="1">
        <v>23.880800000000001</v>
      </c>
      <c r="Z29" s="1">
        <v>20.543800000000001</v>
      </c>
      <c r="AA29" s="1">
        <v>1.2323999999999999</v>
      </c>
      <c r="AB29" s="1"/>
      <c r="AC29" s="1">
        <f t="shared" si="3"/>
        <v>135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32</v>
      </c>
      <c r="C30" s="1">
        <v>190.881</v>
      </c>
      <c r="D30" s="1">
        <v>95.17</v>
      </c>
      <c r="E30" s="1">
        <v>136.38999999999999</v>
      </c>
      <c r="F30" s="1">
        <v>120.41200000000001</v>
      </c>
      <c r="G30" s="6">
        <v>1</v>
      </c>
      <c r="H30" s="1">
        <v>60</v>
      </c>
      <c r="I30" s="1" t="s">
        <v>33</v>
      </c>
      <c r="J30" s="1">
        <v>128.6</v>
      </c>
      <c r="K30" s="1">
        <f t="shared" si="2"/>
        <v>7.789999999999992</v>
      </c>
      <c r="L30" s="1"/>
      <c r="M30" s="1"/>
      <c r="N30" s="1">
        <v>28.68779999999995</v>
      </c>
      <c r="O30" s="1">
        <v>40.924400000000048</v>
      </c>
      <c r="P30" s="1">
        <f t="shared" si="4"/>
        <v>27.277999999999999</v>
      </c>
      <c r="Q30" s="5">
        <f t="shared" si="8"/>
        <v>82.755799999999965</v>
      </c>
      <c r="R30" s="5"/>
      <c r="S30" s="1"/>
      <c r="T30" s="1">
        <f t="shared" si="5"/>
        <v>10</v>
      </c>
      <c r="U30" s="1">
        <f t="shared" si="6"/>
        <v>6.9662071999413451</v>
      </c>
      <c r="V30" s="1">
        <v>28.654199999999999</v>
      </c>
      <c r="W30" s="1">
        <v>29.186599999999999</v>
      </c>
      <c r="X30" s="1">
        <v>33.077199999999998</v>
      </c>
      <c r="Y30" s="1">
        <v>28.756399999999999</v>
      </c>
      <c r="Z30" s="1">
        <v>28.402000000000001</v>
      </c>
      <c r="AA30" s="1">
        <v>30.658000000000001</v>
      </c>
      <c r="AB30" s="1"/>
      <c r="AC30" s="1">
        <f t="shared" si="3"/>
        <v>83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32</v>
      </c>
      <c r="C31" s="1">
        <v>43.45</v>
      </c>
      <c r="D31" s="1">
        <v>63.789000000000001</v>
      </c>
      <c r="E31" s="1">
        <v>4.26</v>
      </c>
      <c r="F31" s="1">
        <v>98.063999999999993</v>
      </c>
      <c r="G31" s="6">
        <v>1</v>
      </c>
      <c r="H31" s="1">
        <v>35</v>
      </c>
      <c r="I31" s="1" t="s">
        <v>33</v>
      </c>
      <c r="J31" s="1">
        <v>9.1</v>
      </c>
      <c r="K31" s="1">
        <f t="shared" si="2"/>
        <v>-4.84</v>
      </c>
      <c r="L31" s="1"/>
      <c r="M31" s="1"/>
      <c r="N31" s="1"/>
      <c r="O31" s="1"/>
      <c r="P31" s="1">
        <f t="shared" si="4"/>
        <v>0.85199999999999998</v>
      </c>
      <c r="Q31" s="5"/>
      <c r="R31" s="5"/>
      <c r="S31" s="1"/>
      <c r="T31" s="1">
        <f t="shared" si="5"/>
        <v>115.09859154929578</v>
      </c>
      <c r="U31" s="1">
        <f t="shared" si="6"/>
        <v>115.09859154929578</v>
      </c>
      <c r="V31" s="1">
        <v>2.1088</v>
      </c>
      <c r="W31" s="1">
        <v>2.1097999999999999</v>
      </c>
      <c r="X31" s="1">
        <v>2.8188</v>
      </c>
      <c r="Y31" s="1">
        <v>0.98719999999999997</v>
      </c>
      <c r="Z31" s="1">
        <v>1.4056</v>
      </c>
      <c r="AA31" s="1">
        <v>1.5744</v>
      </c>
      <c r="AB31" s="23" t="s">
        <v>74</v>
      </c>
      <c r="AC31" s="1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6" t="s">
        <v>69</v>
      </c>
      <c r="B32" s="16" t="s">
        <v>32</v>
      </c>
      <c r="C32" s="16">
        <v>232.12700000000001</v>
      </c>
      <c r="D32" s="16"/>
      <c r="E32" s="16">
        <v>20.861999999999998</v>
      </c>
      <c r="F32" s="16">
        <v>0.97399999999999998</v>
      </c>
      <c r="G32" s="17">
        <v>0</v>
      </c>
      <c r="H32" s="16">
        <v>30</v>
      </c>
      <c r="I32" s="16" t="s">
        <v>33</v>
      </c>
      <c r="J32" s="16">
        <v>23.3</v>
      </c>
      <c r="K32" s="16">
        <f t="shared" si="2"/>
        <v>-2.4380000000000024</v>
      </c>
      <c r="L32" s="16"/>
      <c r="M32" s="16"/>
      <c r="N32" s="16"/>
      <c r="O32" s="16"/>
      <c r="P32" s="16">
        <f t="shared" si="4"/>
        <v>4.1723999999999997</v>
      </c>
      <c r="Q32" s="18"/>
      <c r="R32" s="18"/>
      <c r="S32" s="16"/>
      <c r="T32" s="16">
        <f t="shared" si="5"/>
        <v>0.23343878822739911</v>
      </c>
      <c r="U32" s="16">
        <f t="shared" si="6"/>
        <v>0.23343878822739911</v>
      </c>
      <c r="V32" s="16">
        <v>2.0491999999999999</v>
      </c>
      <c r="W32" s="16">
        <v>1.7891999999999999</v>
      </c>
      <c r="X32" s="16">
        <v>0</v>
      </c>
      <c r="Y32" s="16">
        <v>-0.2616</v>
      </c>
      <c r="Z32" s="16">
        <v>-0.2616</v>
      </c>
      <c r="AA32" s="16">
        <v>0</v>
      </c>
      <c r="AB32" s="19" t="s">
        <v>99</v>
      </c>
      <c r="AC32" s="16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32</v>
      </c>
      <c r="C33" s="1">
        <v>129.899</v>
      </c>
      <c r="D33" s="1"/>
      <c r="E33" s="1">
        <v>95.290999999999997</v>
      </c>
      <c r="F33" s="1">
        <v>-8.2000000000000003E-2</v>
      </c>
      <c r="G33" s="6">
        <v>1</v>
      </c>
      <c r="H33" s="1">
        <v>30</v>
      </c>
      <c r="I33" s="1" t="s">
        <v>33</v>
      </c>
      <c r="J33" s="1">
        <v>123.587</v>
      </c>
      <c r="K33" s="1">
        <f t="shared" si="2"/>
        <v>-28.296000000000006</v>
      </c>
      <c r="L33" s="1"/>
      <c r="M33" s="1"/>
      <c r="N33" s="1">
        <v>57.125999999999991</v>
      </c>
      <c r="O33" s="1">
        <v>11.72900000000001</v>
      </c>
      <c r="P33" s="1">
        <f t="shared" si="4"/>
        <v>19.058199999999999</v>
      </c>
      <c r="Q33" s="5">
        <f>9*P33-O33-N33-F33</f>
        <v>102.75079999999998</v>
      </c>
      <c r="R33" s="5"/>
      <c r="S33" s="1"/>
      <c r="T33" s="1">
        <f t="shared" si="5"/>
        <v>9</v>
      </c>
      <c r="U33" s="1">
        <f t="shared" si="6"/>
        <v>3.6085779349571312</v>
      </c>
      <c r="V33" s="1">
        <v>15.762</v>
      </c>
      <c r="W33" s="1">
        <v>15.7438</v>
      </c>
      <c r="X33" s="1">
        <v>13.285</v>
      </c>
      <c r="Y33" s="1">
        <v>15.2232</v>
      </c>
      <c r="Z33" s="1">
        <v>15.5938</v>
      </c>
      <c r="AA33" s="1">
        <v>17.146000000000001</v>
      </c>
      <c r="AB33" s="1" t="s">
        <v>71</v>
      </c>
      <c r="AC33" s="1">
        <f t="shared" si="3"/>
        <v>103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72</v>
      </c>
      <c r="B34" s="1" t="s">
        <v>32</v>
      </c>
      <c r="C34" s="1">
        <v>152.03800000000001</v>
      </c>
      <c r="D34" s="1">
        <v>0.374</v>
      </c>
      <c r="E34" s="1">
        <v>122.21</v>
      </c>
      <c r="F34" s="1">
        <v>0.247</v>
      </c>
      <c r="G34" s="6">
        <v>1</v>
      </c>
      <c r="H34" s="1">
        <v>30</v>
      </c>
      <c r="I34" s="1" t="s">
        <v>33</v>
      </c>
      <c r="J34" s="1">
        <v>156.9</v>
      </c>
      <c r="K34" s="1">
        <f t="shared" si="2"/>
        <v>-34.690000000000012</v>
      </c>
      <c r="L34" s="1"/>
      <c r="M34" s="1"/>
      <c r="N34" s="1">
        <v>116.03</v>
      </c>
      <c r="O34" s="1">
        <v>69.899000000000001</v>
      </c>
      <c r="P34" s="1">
        <f t="shared" si="4"/>
        <v>24.442</v>
      </c>
      <c r="Q34" s="5">
        <f>9*P34-O34-N34-F34</f>
        <v>33.802000000000007</v>
      </c>
      <c r="R34" s="5"/>
      <c r="S34" s="1"/>
      <c r="T34" s="1">
        <f t="shared" si="5"/>
        <v>9</v>
      </c>
      <c r="U34" s="1">
        <f t="shared" si="6"/>
        <v>7.6170526143523434</v>
      </c>
      <c r="V34" s="1">
        <v>27.824000000000002</v>
      </c>
      <c r="W34" s="1">
        <v>24.022400000000001</v>
      </c>
      <c r="X34" s="1">
        <v>25.123999999999999</v>
      </c>
      <c r="Y34" s="1">
        <v>20.363600000000002</v>
      </c>
      <c r="Z34" s="1">
        <v>21.182400000000001</v>
      </c>
      <c r="AA34" s="1">
        <v>28.5596</v>
      </c>
      <c r="AB34" s="1"/>
      <c r="AC34" s="1">
        <f t="shared" si="3"/>
        <v>34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73</v>
      </c>
      <c r="B35" s="1" t="s">
        <v>32</v>
      </c>
      <c r="C35" s="1">
        <v>56</v>
      </c>
      <c r="D35" s="1"/>
      <c r="E35" s="1"/>
      <c r="F35" s="1">
        <v>56</v>
      </c>
      <c r="G35" s="6">
        <v>1</v>
      </c>
      <c r="H35" s="1">
        <v>45</v>
      </c>
      <c r="I35" s="1" t="s">
        <v>33</v>
      </c>
      <c r="J35" s="1">
        <v>3.9</v>
      </c>
      <c r="K35" s="1">
        <f t="shared" si="2"/>
        <v>-3.9</v>
      </c>
      <c r="L35" s="1"/>
      <c r="M35" s="1"/>
      <c r="N35" s="1"/>
      <c r="O35" s="1"/>
      <c r="P35" s="1">
        <f t="shared" si="4"/>
        <v>0</v>
      </c>
      <c r="Q35" s="5"/>
      <c r="R35" s="5"/>
      <c r="S35" s="1"/>
      <c r="T35" s="1" t="e">
        <f t="shared" si="5"/>
        <v>#DIV/0!</v>
      </c>
      <c r="U35" s="1" t="e">
        <f t="shared" si="6"/>
        <v>#DIV/0!</v>
      </c>
      <c r="V35" s="1">
        <v>0.2208</v>
      </c>
      <c r="W35" s="1">
        <v>0.2208</v>
      </c>
      <c r="X35" s="1">
        <v>0.2208</v>
      </c>
      <c r="Y35" s="1">
        <v>0</v>
      </c>
      <c r="Z35" s="1">
        <v>0</v>
      </c>
      <c r="AA35" s="1">
        <v>0.27400000000000002</v>
      </c>
      <c r="AB35" s="23" t="s">
        <v>74</v>
      </c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6" t="s">
        <v>75</v>
      </c>
      <c r="B36" s="16" t="s">
        <v>32</v>
      </c>
      <c r="C36" s="16"/>
      <c r="D36" s="16"/>
      <c r="E36" s="16"/>
      <c r="F36" s="16"/>
      <c r="G36" s="17">
        <v>0</v>
      </c>
      <c r="H36" s="16">
        <v>40</v>
      </c>
      <c r="I36" s="16" t="s">
        <v>33</v>
      </c>
      <c r="J36" s="16"/>
      <c r="K36" s="16">
        <f t="shared" si="2"/>
        <v>0</v>
      </c>
      <c r="L36" s="16"/>
      <c r="M36" s="16"/>
      <c r="N36" s="16"/>
      <c r="O36" s="16"/>
      <c r="P36" s="16">
        <f t="shared" si="4"/>
        <v>0</v>
      </c>
      <c r="Q36" s="18"/>
      <c r="R36" s="18"/>
      <c r="S36" s="16"/>
      <c r="T36" s="16" t="e">
        <f t="shared" si="5"/>
        <v>#DIV/0!</v>
      </c>
      <c r="U36" s="16" t="e">
        <f t="shared" si="6"/>
        <v>#DIV/0!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 t="s">
        <v>59</v>
      </c>
      <c r="AC36" s="16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32</v>
      </c>
      <c r="C37" s="1">
        <v>660.50699999999995</v>
      </c>
      <c r="D37" s="1">
        <v>8.327</v>
      </c>
      <c r="E37" s="1">
        <v>426.45499999999998</v>
      </c>
      <c r="F37" s="1">
        <v>152.98099999999999</v>
      </c>
      <c r="G37" s="6">
        <v>1</v>
      </c>
      <c r="H37" s="1">
        <v>40</v>
      </c>
      <c r="I37" s="1" t="s">
        <v>33</v>
      </c>
      <c r="J37" s="1">
        <v>409.65</v>
      </c>
      <c r="K37" s="1">
        <f t="shared" ref="K37:K67" si="10">E37-J37</f>
        <v>16.805000000000007</v>
      </c>
      <c r="L37" s="1"/>
      <c r="M37" s="1"/>
      <c r="N37" s="1">
        <v>146.36899999999989</v>
      </c>
      <c r="O37" s="1">
        <v>88.584800000000087</v>
      </c>
      <c r="P37" s="1">
        <f t="shared" si="4"/>
        <v>85.290999999999997</v>
      </c>
      <c r="Q37" s="5">
        <f t="shared" ref="Q37:Q42" si="11">10*P37-O37-N37-F37</f>
        <v>464.97519999999997</v>
      </c>
      <c r="R37" s="5"/>
      <c r="S37" s="1"/>
      <c r="T37" s="1">
        <f t="shared" si="5"/>
        <v>10</v>
      </c>
      <c r="U37" s="1">
        <f t="shared" si="6"/>
        <v>4.5483673541170813</v>
      </c>
      <c r="V37" s="1">
        <v>71.174800000000005</v>
      </c>
      <c r="W37" s="1">
        <v>71.747799999999998</v>
      </c>
      <c r="X37" s="1">
        <v>69.050600000000003</v>
      </c>
      <c r="Y37" s="1">
        <v>64.900800000000004</v>
      </c>
      <c r="Z37" s="1">
        <v>76.913199999999989</v>
      </c>
      <c r="AA37" s="1">
        <v>75.965000000000003</v>
      </c>
      <c r="AB37" s="1" t="s">
        <v>77</v>
      </c>
      <c r="AC37" s="1">
        <f t="shared" si="3"/>
        <v>465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78</v>
      </c>
      <c r="B38" s="1" t="s">
        <v>32</v>
      </c>
      <c r="C38" s="1">
        <v>83.656000000000006</v>
      </c>
      <c r="D38" s="1"/>
      <c r="E38" s="1">
        <v>66.569999999999993</v>
      </c>
      <c r="F38" s="1">
        <v>4.7290000000000001</v>
      </c>
      <c r="G38" s="6">
        <v>1</v>
      </c>
      <c r="H38" s="1">
        <v>35</v>
      </c>
      <c r="I38" s="1" t="s">
        <v>33</v>
      </c>
      <c r="J38" s="1">
        <v>63.2</v>
      </c>
      <c r="K38" s="1">
        <f t="shared" si="10"/>
        <v>3.3699999999999903</v>
      </c>
      <c r="L38" s="1"/>
      <c r="M38" s="1"/>
      <c r="N38" s="1"/>
      <c r="O38" s="1">
        <v>15.54699999999999</v>
      </c>
      <c r="P38" s="1">
        <f t="shared" si="4"/>
        <v>13.313999999999998</v>
      </c>
      <c r="Q38" s="5">
        <f>7*P38-O38-N38-F38</f>
        <v>72.922000000000011</v>
      </c>
      <c r="R38" s="5"/>
      <c r="S38" s="1"/>
      <c r="T38" s="1">
        <f t="shared" si="5"/>
        <v>7.0000000000000018</v>
      </c>
      <c r="U38" s="1">
        <f t="shared" si="6"/>
        <v>1.5229082169145254</v>
      </c>
      <c r="V38" s="1">
        <v>7.3325999999999993</v>
      </c>
      <c r="W38" s="1">
        <v>4.6285999999999996</v>
      </c>
      <c r="X38" s="1">
        <v>5.1238000000000001</v>
      </c>
      <c r="Y38" s="1">
        <v>5.9396000000000004</v>
      </c>
      <c r="Z38" s="1">
        <v>5.9396000000000004</v>
      </c>
      <c r="AA38" s="1">
        <v>5.8875999999999999</v>
      </c>
      <c r="AB38" s="1"/>
      <c r="AC38" s="1">
        <f t="shared" ref="AC38:AC69" si="12">ROUND(Q38*G38,0)</f>
        <v>73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32</v>
      </c>
      <c r="C39" s="1">
        <v>59.4</v>
      </c>
      <c r="D39" s="1"/>
      <c r="E39" s="1">
        <v>0.17</v>
      </c>
      <c r="F39" s="1">
        <v>41.71</v>
      </c>
      <c r="G39" s="6">
        <v>1</v>
      </c>
      <c r="H39" s="1">
        <v>45</v>
      </c>
      <c r="I39" s="1" t="s">
        <v>33</v>
      </c>
      <c r="J39" s="1">
        <v>8.4499999999999993</v>
      </c>
      <c r="K39" s="1">
        <f t="shared" si="10"/>
        <v>-8.2799999999999994</v>
      </c>
      <c r="L39" s="1"/>
      <c r="M39" s="1"/>
      <c r="N39" s="1"/>
      <c r="O39" s="1"/>
      <c r="P39" s="1">
        <f t="shared" si="4"/>
        <v>3.4000000000000002E-2</v>
      </c>
      <c r="Q39" s="5"/>
      <c r="R39" s="5"/>
      <c r="S39" s="1"/>
      <c r="T39" s="1">
        <f t="shared" si="5"/>
        <v>1226.7647058823529</v>
      </c>
      <c r="U39" s="1">
        <f t="shared" si="6"/>
        <v>1226.7647058823529</v>
      </c>
      <c r="V39" s="1">
        <v>3.2330000000000001</v>
      </c>
      <c r="W39" s="1">
        <v>3.8292000000000002</v>
      </c>
      <c r="X39" s="1">
        <v>4.1661999999999999</v>
      </c>
      <c r="Y39" s="1">
        <v>4.1547999999999998</v>
      </c>
      <c r="Z39" s="1">
        <v>3.2852000000000001</v>
      </c>
      <c r="AA39" s="1">
        <v>3.0026000000000002</v>
      </c>
      <c r="AB39" s="23" t="s">
        <v>74</v>
      </c>
      <c r="AC39" s="1">
        <f t="shared" si="12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32</v>
      </c>
      <c r="C40" s="1">
        <v>66.197000000000003</v>
      </c>
      <c r="D40" s="1">
        <v>1.744</v>
      </c>
      <c r="E40" s="1">
        <v>7.5730000000000004</v>
      </c>
      <c r="F40" s="1">
        <v>56.4</v>
      </c>
      <c r="G40" s="6">
        <v>1</v>
      </c>
      <c r="H40" s="1">
        <v>30</v>
      </c>
      <c r="I40" s="1" t="s">
        <v>33</v>
      </c>
      <c r="J40" s="1">
        <v>10.4</v>
      </c>
      <c r="K40" s="1">
        <f t="shared" si="10"/>
        <v>-2.827</v>
      </c>
      <c r="L40" s="1"/>
      <c r="M40" s="1"/>
      <c r="N40" s="1"/>
      <c r="O40" s="1"/>
      <c r="P40" s="1">
        <f t="shared" si="4"/>
        <v>1.5146000000000002</v>
      </c>
      <c r="Q40" s="5"/>
      <c r="R40" s="5"/>
      <c r="S40" s="1"/>
      <c r="T40" s="1">
        <f t="shared" si="5"/>
        <v>37.23755446982701</v>
      </c>
      <c r="U40" s="1">
        <f t="shared" si="6"/>
        <v>37.23755446982701</v>
      </c>
      <c r="V40" s="1">
        <v>0.91660000000000008</v>
      </c>
      <c r="W40" s="1">
        <v>1.4441999999999999</v>
      </c>
      <c r="X40" s="1">
        <v>2.7597999999999998</v>
      </c>
      <c r="Y40" s="1">
        <v>2.8868</v>
      </c>
      <c r="Z40" s="1">
        <v>2.1015999999999999</v>
      </c>
      <c r="AA40" s="1">
        <v>3.2591999999999999</v>
      </c>
      <c r="AB40" s="23" t="s">
        <v>74</v>
      </c>
      <c r="AC40" s="1">
        <f t="shared" si="12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81</v>
      </c>
      <c r="B41" s="1" t="s">
        <v>32</v>
      </c>
      <c r="C41" s="1">
        <v>524.26599999999996</v>
      </c>
      <c r="D41" s="1">
        <v>208.94900000000001</v>
      </c>
      <c r="E41" s="1">
        <v>317.63799999999998</v>
      </c>
      <c r="F41" s="1">
        <v>348.29700000000003</v>
      </c>
      <c r="G41" s="6">
        <v>1</v>
      </c>
      <c r="H41" s="1">
        <v>45</v>
      </c>
      <c r="I41" s="1" t="s">
        <v>33</v>
      </c>
      <c r="J41" s="1">
        <v>322.60000000000002</v>
      </c>
      <c r="K41" s="1">
        <f t="shared" si="10"/>
        <v>-4.9620000000000459</v>
      </c>
      <c r="L41" s="1"/>
      <c r="M41" s="1"/>
      <c r="N41" s="1"/>
      <c r="O41" s="1"/>
      <c r="P41" s="1">
        <f t="shared" si="4"/>
        <v>63.527599999999993</v>
      </c>
      <c r="Q41" s="5">
        <f t="shared" si="11"/>
        <v>286.97899999999993</v>
      </c>
      <c r="R41" s="5"/>
      <c r="S41" s="1"/>
      <c r="T41" s="1">
        <f t="shared" si="5"/>
        <v>10</v>
      </c>
      <c r="U41" s="1">
        <f t="shared" si="6"/>
        <v>5.4826091336678875</v>
      </c>
      <c r="V41" s="1">
        <v>46.715600000000002</v>
      </c>
      <c r="W41" s="1">
        <v>54.049599999999998</v>
      </c>
      <c r="X41" s="1">
        <v>57.135399999999997</v>
      </c>
      <c r="Y41" s="1">
        <v>68.092399999999998</v>
      </c>
      <c r="Z41" s="1">
        <v>61.094399999999993</v>
      </c>
      <c r="AA41" s="1">
        <v>54.168799999999997</v>
      </c>
      <c r="AB41" s="1"/>
      <c r="AC41" s="1">
        <f t="shared" si="12"/>
        <v>287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82</v>
      </c>
      <c r="B42" s="1" t="s">
        <v>32</v>
      </c>
      <c r="C42" s="1">
        <v>415.03</v>
      </c>
      <c r="D42" s="1">
        <v>133.91200000000001</v>
      </c>
      <c r="E42" s="1">
        <v>216.625</v>
      </c>
      <c r="F42" s="1">
        <v>280.02800000000002</v>
      </c>
      <c r="G42" s="6">
        <v>1</v>
      </c>
      <c r="H42" s="1">
        <v>45</v>
      </c>
      <c r="I42" s="1" t="s">
        <v>33</v>
      </c>
      <c r="J42" s="1">
        <v>215.6</v>
      </c>
      <c r="K42" s="1">
        <f t="shared" si="10"/>
        <v>1.0250000000000057</v>
      </c>
      <c r="L42" s="1"/>
      <c r="M42" s="1"/>
      <c r="N42" s="1"/>
      <c r="O42" s="1"/>
      <c r="P42" s="1">
        <f t="shared" si="4"/>
        <v>43.325000000000003</v>
      </c>
      <c r="Q42" s="5">
        <f t="shared" si="11"/>
        <v>153.22199999999998</v>
      </c>
      <c r="R42" s="5"/>
      <c r="S42" s="1"/>
      <c r="T42" s="1">
        <f t="shared" si="5"/>
        <v>10</v>
      </c>
      <c r="U42" s="1">
        <f t="shared" si="6"/>
        <v>6.463427582227351</v>
      </c>
      <c r="V42" s="1">
        <v>29.6586</v>
      </c>
      <c r="W42" s="1">
        <v>33.909199999999998</v>
      </c>
      <c r="X42" s="1">
        <v>34.359200000000001</v>
      </c>
      <c r="Y42" s="1">
        <v>42.427599999999998</v>
      </c>
      <c r="Z42" s="1">
        <v>40.470999999999997</v>
      </c>
      <c r="AA42" s="1">
        <v>37.970999999999997</v>
      </c>
      <c r="AB42" s="1"/>
      <c r="AC42" s="1">
        <f t="shared" si="12"/>
        <v>153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83</v>
      </c>
      <c r="B43" s="1" t="s">
        <v>32</v>
      </c>
      <c r="C43" s="1">
        <v>21.341000000000001</v>
      </c>
      <c r="D43" s="1">
        <v>15.712</v>
      </c>
      <c r="E43" s="1">
        <v>7.9649999999999999</v>
      </c>
      <c r="F43" s="1">
        <v>26.93</v>
      </c>
      <c r="G43" s="6">
        <v>1</v>
      </c>
      <c r="H43" s="1">
        <v>45</v>
      </c>
      <c r="I43" s="1" t="s">
        <v>33</v>
      </c>
      <c r="J43" s="1">
        <v>9.1999999999999993</v>
      </c>
      <c r="K43" s="1">
        <f t="shared" si="10"/>
        <v>-1.2349999999999994</v>
      </c>
      <c r="L43" s="1"/>
      <c r="M43" s="1"/>
      <c r="N43" s="1"/>
      <c r="O43" s="1"/>
      <c r="P43" s="1">
        <f t="shared" si="4"/>
        <v>1.593</v>
      </c>
      <c r="Q43" s="5"/>
      <c r="R43" s="5"/>
      <c r="S43" s="1"/>
      <c r="T43" s="1">
        <f t="shared" si="5"/>
        <v>16.905210295040803</v>
      </c>
      <c r="U43" s="1">
        <f t="shared" si="6"/>
        <v>16.905210295040803</v>
      </c>
      <c r="V43" s="1">
        <v>1.4390000000000001</v>
      </c>
      <c r="W43" s="1">
        <v>1.8742000000000001</v>
      </c>
      <c r="X43" s="1">
        <v>2.609</v>
      </c>
      <c r="Y43" s="1">
        <v>2.9243999999999999</v>
      </c>
      <c r="Z43" s="1">
        <v>3.0644</v>
      </c>
      <c r="AA43" s="1">
        <v>1.4423999999999999</v>
      </c>
      <c r="AB43" s="1"/>
      <c r="AC43" s="1">
        <f t="shared" si="12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0" t="s">
        <v>84</v>
      </c>
      <c r="B44" s="10" t="s">
        <v>32</v>
      </c>
      <c r="C44" s="10"/>
      <c r="D44" s="10">
        <v>18</v>
      </c>
      <c r="E44" s="10"/>
      <c r="F44" s="10"/>
      <c r="G44" s="11">
        <v>0</v>
      </c>
      <c r="H44" s="10" t="e">
        <v>#N/A</v>
      </c>
      <c r="I44" s="10" t="s">
        <v>47</v>
      </c>
      <c r="J44" s="10"/>
      <c r="K44" s="10">
        <f t="shared" si="10"/>
        <v>0</v>
      </c>
      <c r="L44" s="10"/>
      <c r="M44" s="10"/>
      <c r="N44" s="10"/>
      <c r="O44" s="10"/>
      <c r="P44" s="10">
        <f t="shared" si="4"/>
        <v>0</v>
      </c>
      <c r="Q44" s="12"/>
      <c r="R44" s="12"/>
      <c r="S44" s="10"/>
      <c r="T44" s="10" t="e">
        <f t="shared" si="5"/>
        <v>#DIV/0!</v>
      </c>
      <c r="U44" s="10" t="e">
        <f t="shared" si="6"/>
        <v>#DIV/0!</v>
      </c>
      <c r="V44" s="10">
        <v>0</v>
      </c>
      <c r="W44" s="10">
        <v>-0.27760000000000001</v>
      </c>
      <c r="X44" s="10">
        <v>-0.27760000000000001</v>
      </c>
      <c r="Y44" s="10">
        <v>0</v>
      </c>
      <c r="Z44" s="10">
        <v>0.2782</v>
      </c>
      <c r="AA44" s="10">
        <v>1.9198</v>
      </c>
      <c r="AB44" s="10" t="s">
        <v>85</v>
      </c>
      <c r="AC44" s="10">
        <f t="shared" si="12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86</v>
      </c>
      <c r="B45" s="1" t="s">
        <v>43</v>
      </c>
      <c r="C45" s="1">
        <v>1439</v>
      </c>
      <c r="D45" s="1">
        <v>460</v>
      </c>
      <c r="E45" s="1">
        <v>613</v>
      </c>
      <c r="F45" s="1">
        <v>1153</v>
      </c>
      <c r="G45" s="6">
        <v>0.4</v>
      </c>
      <c r="H45" s="1">
        <v>45</v>
      </c>
      <c r="I45" s="1" t="s">
        <v>33</v>
      </c>
      <c r="J45" s="1">
        <v>618</v>
      </c>
      <c r="K45" s="1">
        <f t="shared" si="10"/>
        <v>-5</v>
      </c>
      <c r="L45" s="1"/>
      <c r="M45" s="1"/>
      <c r="N45" s="1"/>
      <c r="O45" s="1"/>
      <c r="P45" s="1">
        <f t="shared" si="4"/>
        <v>122.6</v>
      </c>
      <c r="Q45" s="5">
        <f t="shared" ref="Q45:Q52" si="13">10*P45-O45-N45-F45</f>
        <v>73</v>
      </c>
      <c r="R45" s="5"/>
      <c r="S45" s="1"/>
      <c r="T45" s="1">
        <f t="shared" si="5"/>
        <v>10</v>
      </c>
      <c r="U45" s="1">
        <f t="shared" si="6"/>
        <v>9.4045676998368677</v>
      </c>
      <c r="V45" s="1">
        <v>116.8</v>
      </c>
      <c r="W45" s="1">
        <v>119.2</v>
      </c>
      <c r="X45" s="1">
        <v>122.8</v>
      </c>
      <c r="Y45" s="1">
        <v>115.8</v>
      </c>
      <c r="Z45" s="1">
        <v>100.2</v>
      </c>
      <c r="AA45" s="1">
        <v>105.6</v>
      </c>
      <c r="AB45" s="1"/>
      <c r="AC45" s="1">
        <f t="shared" si="12"/>
        <v>29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87</v>
      </c>
      <c r="B46" s="1" t="s">
        <v>43</v>
      </c>
      <c r="C46" s="1">
        <v>171</v>
      </c>
      <c r="D46" s="1"/>
      <c r="E46" s="1">
        <v>11</v>
      </c>
      <c r="F46" s="1">
        <v>155</v>
      </c>
      <c r="G46" s="6">
        <v>0.45</v>
      </c>
      <c r="H46" s="1">
        <v>50</v>
      </c>
      <c r="I46" s="1" t="s">
        <v>33</v>
      </c>
      <c r="J46" s="1">
        <v>11</v>
      </c>
      <c r="K46" s="1">
        <f t="shared" si="10"/>
        <v>0</v>
      </c>
      <c r="L46" s="1"/>
      <c r="M46" s="1"/>
      <c r="N46" s="1"/>
      <c r="O46" s="1"/>
      <c r="P46" s="1">
        <f t="shared" si="4"/>
        <v>2.2000000000000002</v>
      </c>
      <c r="Q46" s="5"/>
      <c r="R46" s="5"/>
      <c r="S46" s="1"/>
      <c r="T46" s="1">
        <f t="shared" si="5"/>
        <v>70.454545454545453</v>
      </c>
      <c r="U46" s="1">
        <f t="shared" si="6"/>
        <v>70.454545454545453</v>
      </c>
      <c r="V46" s="1">
        <v>3.6</v>
      </c>
      <c r="W46" s="1">
        <v>3.6</v>
      </c>
      <c r="X46" s="1">
        <v>4.8</v>
      </c>
      <c r="Y46" s="1">
        <v>5</v>
      </c>
      <c r="Z46" s="1">
        <v>5.8</v>
      </c>
      <c r="AA46" s="1">
        <v>5.8</v>
      </c>
      <c r="AB46" s="23" t="s">
        <v>74</v>
      </c>
      <c r="AC46" s="1">
        <f t="shared" si="12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88</v>
      </c>
      <c r="B47" s="1" t="s">
        <v>32</v>
      </c>
      <c r="C47" s="1">
        <v>93.174999999999997</v>
      </c>
      <c r="D47" s="1">
        <v>17.643000000000001</v>
      </c>
      <c r="E47" s="1">
        <v>27.138000000000002</v>
      </c>
      <c r="F47" s="1">
        <v>62.561999999999998</v>
      </c>
      <c r="G47" s="6">
        <v>1</v>
      </c>
      <c r="H47" s="1">
        <v>45</v>
      </c>
      <c r="I47" s="1" t="s">
        <v>33</v>
      </c>
      <c r="J47" s="1">
        <v>25.5</v>
      </c>
      <c r="K47" s="1">
        <f t="shared" si="10"/>
        <v>1.6380000000000017</v>
      </c>
      <c r="L47" s="1"/>
      <c r="M47" s="1"/>
      <c r="N47" s="1"/>
      <c r="O47" s="1"/>
      <c r="P47" s="1">
        <f t="shared" si="4"/>
        <v>5.4276</v>
      </c>
      <c r="Q47" s="5"/>
      <c r="R47" s="5"/>
      <c r="S47" s="1"/>
      <c r="T47" s="1">
        <f t="shared" si="5"/>
        <v>11.526641609551183</v>
      </c>
      <c r="U47" s="1">
        <f t="shared" si="6"/>
        <v>11.526641609551183</v>
      </c>
      <c r="V47" s="1">
        <v>4.9349999999999996</v>
      </c>
      <c r="W47" s="1">
        <v>3.4969999999999999</v>
      </c>
      <c r="X47" s="1">
        <v>2.6408</v>
      </c>
      <c r="Y47" s="1">
        <v>8.2480000000000011</v>
      </c>
      <c r="Z47" s="1">
        <v>7.7007999999999992</v>
      </c>
      <c r="AA47" s="1">
        <v>5.2713999999999999</v>
      </c>
      <c r="AB47" s="13" t="s">
        <v>53</v>
      </c>
      <c r="AC47" s="1">
        <f t="shared" si="12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89</v>
      </c>
      <c r="B48" s="1" t="s">
        <v>43</v>
      </c>
      <c r="C48" s="1">
        <v>954</v>
      </c>
      <c r="D48" s="1">
        <v>30</v>
      </c>
      <c r="E48" s="1">
        <v>47</v>
      </c>
      <c r="F48" s="1">
        <v>78</v>
      </c>
      <c r="G48" s="6">
        <v>0.35</v>
      </c>
      <c r="H48" s="1">
        <v>40</v>
      </c>
      <c r="I48" s="1" t="s">
        <v>33</v>
      </c>
      <c r="J48" s="1">
        <v>57</v>
      </c>
      <c r="K48" s="1">
        <f t="shared" si="10"/>
        <v>-10</v>
      </c>
      <c r="L48" s="1"/>
      <c r="M48" s="1"/>
      <c r="N48" s="1"/>
      <c r="O48" s="1"/>
      <c r="P48" s="1">
        <f t="shared" si="4"/>
        <v>9.4</v>
      </c>
      <c r="Q48" s="5">
        <v>10</v>
      </c>
      <c r="R48" s="5"/>
      <c r="S48" s="1"/>
      <c r="T48" s="1">
        <f t="shared" si="5"/>
        <v>9.3617021276595747</v>
      </c>
      <c r="U48" s="1">
        <f t="shared" si="6"/>
        <v>8.2978723404255312</v>
      </c>
      <c r="V48" s="1">
        <v>7.8</v>
      </c>
      <c r="W48" s="1">
        <v>9.1999999999999993</v>
      </c>
      <c r="X48" s="1">
        <v>11.4</v>
      </c>
      <c r="Y48" s="1">
        <v>13.6</v>
      </c>
      <c r="Z48" s="1">
        <v>14.2</v>
      </c>
      <c r="AA48" s="1">
        <v>11.8</v>
      </c>
      <c r="AB48" s="1"/>
      <c r="AC48" s="1">
        <f t="shared" si="12"/>
        <v>4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90</v>
      </c>
      <c r="B49" s="1" t="s">
        <v>32</v>
      </c>
      <c r="C49" s="1">
        <v>108.30500000000001</v>
      </c>
      <c r="D49" s="1">
        <v>22.88</v>
      </c>
      <c r="E49" s="1">
        <v>53.231999999999999</v>
      </c>
      <c r="F49" s="1">
        <v>70.712000000000003</v>
      </c>
      <c r="G49" s="6">
        <v>1</v>
      </c>
      <c r="H49" s="1">
        <v>40</v>
      </c>
      <c r="I49" s="1" t="s">
        <v>33</v>
      </c>
      <c r="J49" s="1">
        <v>55.4</v>
      </c>
      <c r="K49" s="1">
        <f t="shared" si="10"/>
        <v>-2.1679999999999993</v>
      </c>
      <c r="L49" s="1"/>
      <c r="M49" s="1"/>
      <c r="N49" s="1"/>
      <c r="O49" s="1"/>
      <c r="P49" s="1">
        <f t="shared" si="4"/>
        <v>10.6464</v>
      </c>
      <c r="Q49" s="5">
        <f t="shared" ref="Q49" si="14">9*P49-O49-N49-F49</f>
        <v>25.105599999999995</v>
      </c>
      <c r="R49" s="5"/>
      <c r="S49" s="1"/>
      <c r="T49" s="1">
        <f t="shared" si="5"/>
        <v>9</v>
      </c>
      <c r="U49" s="1">
        <f t="shared" si="6"/>
        <v>6.6418695521490836</v>
      </c>
      <c r="V49" s="1">
        <v>7.3970000000000002</v>
      </c>
      <c r="W49" s="1">
        <v>6.67</v>
      </c>
      <c r="X49" s="1">
        <v>10.293200000000001</v>
      </c>
      <c r="Y49" s="1">
        <v>11.7082</v>
      </c>
      <c r="Z49" s="1">
        <v>11.6972</v>
      </c>
      <c r="AA49" s="1">
        <v>11.0528</v>
      </c>
      <c r="AB49" s="1"/>
      <c r="AC49" s="1">
        <f t="shared" si="12"/>
        <v>25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91</v>
      </c>
      <c r="B50" s="1" t="s">
        <v>43</v>
      </c>
      <c r="C50" s="1">
        <v>141</v>
      </c>
      <c r="D50" s="1">
        <v>120</v>
      </c>
      <c r="E50" s="1">
        <v>215</v>
      </c>
      <c r="F50" s="1">
        <v>-8</v>
      </c>
      <c r="G50" s="6">
        <v>0.4</v>
      </c>
      <c r="H50" s="1">
        <v>40</v>
      </c>
      <c r="I50" s="1" t="s">
        <v>33</v>
      </c>
      <c r="J50" s="1">
        <v>236</v>
      </c>
      <c r="K50" s="1">
        <f t="shared" si="10"/>
        <v>-21</v>
      </c>
      <c r="L50" s="1"/>
      <c r="M50" s="1"/>
      <c r="N50" s="1">
        <v>153.80000000000001</v>
      </c>
      <c r="O50" s="1">
        <v>120.9999999999999</v>
      </c>
      <c r="P50" s="1">
        <f t="shared" si="4"/>
        <v>43</v>
      </c>
      <c r="Q50" s="5">
        <f t="shared" si="13"/>
        <v>163.2000000000001</v>
      </c>
      <c r="R50" s="5"/>
      <c r="S50" s="1"/>
      <c r="T50" s="1">
        <f t="shared" si="5"/>
        <v>10</v>
      </c>
      <c r="U50" s="1">
        <f t="shared" si="6"/>
        <v>6.2046511627906957</v>
      </c>
      <c r="V50" s="1">
        <v>39.799999999999997</v>
      </c>
      <c r="W50" s="1">
        <v>36.200000000000003</v>
      </c>
      <c r="X50" s="1">
        <v>36.799999999999997</v>
      </c>
      <c r="Y50" s="1">
        <v>39.6</v>
      </c>
      <c r="Z50" s="1">
        <v>34.6</v>
      </c>
      <c r="AA50" s="1">
        <v>28.6</v>
      </c>
      <c r="AB50" s="1"/>
      <c r="AC50" s="1">
        <f t="shared" si="12"/>
        <v>65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92</v>
      </c>
      <c r="B51" s="1" t="s">
        <v>43</v>
      </c>
      <c r="C51" s="1">
        <v>605</v>
      </c>
      <c r="D51" s="1"/>
      <c r="E51" s="1">
        <v>220</v>
      </c>
      <c r="F51" s="1">
        <v>327</v>
      </c>
      <c r="G51" s="6">
        <v>0.4</v>
      </c>
      <c r="H51" s="1">
        <v>45</v>
      </c>
      <c r="I51" s="1" t="s">
        <v>33</v>
      </c>
      <c r="J51" s="1">
        <v>225</v>
      </c>
      <c r="K51" s="1">
        <f t="shared" si="10"/>
        <v>-5</v>
      </c>
      <c r="L51" s="1"/>
      <c r="M51" s="1"/>
      <c r="N51" s="1">
        <v>370</v>
      </c>
      <c r="O51" s="1">
        <v>145.19999999999999</v>
      </c>
      <c r="P51" s="1">
        <f t="shared" si="4"/>
        <v>44</v>
      </c>
      <c r="Q51" s="5"/>
      <c r="R51" s="5"/>
      <c r="S51" s="1"/>
      <c r="T51" s="1">
        <f t="shared" si="5"/>
        <v>19.140909090909091</v>
      </c>
      <c r="U51" s="1">
        <f t="shared" si="6"/>
        <v>19.140909090909091</v>
      </c>
      <c r="V51" s="1">
        <v>93.2</v>
      </c>
      <c r="W51" s="1">
        <v>92.2</v>
      </c>
      <c r="X51" s="1">
        <v>92.8</v>
      </c>
      <c r="Y51" s="1">
        <v>65</v>
      </c>
      <c r="Z51" s="1">
        <v>58</v>
      </c>
      <c r="AA51" s="1">
        <v>42.2</v>
      </c>
      <c r="AB51" s="13" t="s">
        <v>53</v>
      </c>
      <c r="AC51" s="1">
        <f t="shared" si="12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93</v>
      </c>
      <c r="B52" s="1" t="s">
        <v>43</v>
      </c>
      <c r="C52" s="1">
        <v>488</v>
      </c>
      <c r="D52" s="1">
        <v>384</v>
      </c>
      <c r="E52" s="1">
        <v>522</v>
      </c>
      <c r="F52" s="1">
        <v>235</v>
      </c>
      <c r="G52" s="6">
        <v>0.4</v>
      </c>
      <c r="H52" s="1">
        <v>40</v>
      </c>
      <c r="I52" s="1" t="s">
        <v>33</v>
      </c>
      <c r="J52" s="1">
        <v>537</v>
      </c>
      <c r="K52" s="1">
        <f t="shared" si="10"/>
        <v>-15</v>
      </c>
      <c r="L52" s="1"/>
      <c r="M52" s="1"/>
      <c r="N52" s="1">
        <v>138.7999999999997</v>
      </c>
      <c r="O52" s="1">
        <v>145.0000000000002</v>
      </c>
      <c r="P52" s="1">
        <f t="shared" si="4"/>
        <v>104.4</v>
      </c>
      <c r="Q52" s="5">
        <f t="shared" si="13"/>
        <v>525.20000000000005</v>
      </c>
      <c r="R52" s="5"/>
      <c r="S52" s="1"/>
      <c r="T52" s="1">
        <f t="shared" si="5"/>
        <v>10</v>
      </c>
      <c r="U52" s="1">
        <f t="shared" si="6"/>
        <v>4.9693486590038303</v>
      </c>
      <c r="V52" s="1">
        <v>87.8</v>
      </c>
      <c r="W52" s="1">
        <v>91.4</v>
      </c>
      <c r="X52" s="1">
        <v>99</v>
      </c>
      <c r="Y52" s="1">
        <v>98.4</v>
      </c>
      <c r="Z52" s="1">
        <v>84</v>
      </c>
      <c r="AA52" s="1">
        <v>88.8</v>
      </c>
      <c r="AB52" s="1"/>
      <c r="AC52" s="1">
        <f t="shared" si="12"/>
        <v>210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94</v>
      </c>
      <c r="B53" s="1" t="s">
        <v>32</v>
      </c>
      <c r="C53" s="1">
        <v>430.83199999999999</v>
      </c>
      <c r="D53" s="1">
        <v>32.439</v>
      </c>
      <c r="E53" s="1">
        <v>80.551000000000002</v>
      </c>
      <c r="F53" s="1">
        <v>9.15</v>
      </c>
      <c r="G53" s="6">
        <v>1</v>
      </c>
      <c r="H53" s="1">
        <v>50</v>
      </c>
      <c r="I53" s="1" t="s">
        <v>33</v>
      </c>
      <c r="J53" s="1">
        <v>82.25</v>
      </c>
      <c r="K53" s="1">
        <f t="shared" si="10"/>
        <v>-1.6989999999999981</v>
      </c>
      <c r="L53" s="1"/>
      <c r="M53" s="1"/>
      <c r="N53" s="1"/>
      <c r="O53" s="1"/>
      <c r="P53" s="1">
        <f t="shared" si="4"/>
        <v>16.110199999999999</v>
      </c>
      <c r="Q53" s="5">
        <f>7*P53-O53-N53-F53</f>
        <v>103.62139999999999</v>
      </c>
      <c r="R53" s="5"/>
      <c r="S53" s="1"/>
      <c r="T53" s="1">
        <f t="shared" si="5"/>
        <v>7</v>
      </c>
      <c r="U53" s="1">
        <f t="shared" si="6"/>
        <v>0.56796315377835171</v>
      </c>
      <c r="V53" s="1">
        <v>9.1875999999999998</v>
      </c>
      <c r="W53" s="1">
        <v>10.522</v>
      </c>
      <c r="X53" s="1">
        <v>10.795199999999999</v>
      </c>
      <c r="Y53" s="1">
        <v>12.2568</v>
      </c>
      <c r="Z53" s="1">
        <v>11.728</v>
      </c>
      <c r="AA53" s="1">
        <v>15.8802</v>
      </c>
      <c r="AB53" s="1"/>
      <c r="AC53" s="1">
        <f t="shared" si="12"/>
        <v>104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95</v>
      </c>
      <c r="B54" s="1" t="s">
        <v>32</v>
      </c>
      <c r="C54" s="1">
        <v>754.22400000000005</v>
      </c>
      <c r="D54" s="1">
        <v>35.399000000000001</v>
      </c>
      <c r="E54" s="1">
        <v>95.433999999999997</v>
      </c>
      <c r="F54" s="1">
        <v>15.925000000000001</v>
      </c>
      <c r="G54" s="6">
        <v>1</v>
      </c>
      <c r="H54" s="1">
        <v>50</v>
      </c>
      <c r="I54" s="1" t="s">
        <v>33</v>
      </c>
      <c r="J54" s="1">
        <v>93.65</v>
      </c>
      <c r="K54" s="1">
        <f t="shared" si="10"/>
        <v>1.7839999999999918</v>
      </c>
      <c r="L54" s="1"/>
      <c r="M54" s="1"/>
      <c r="N54" s="1"/>
      <c r="O54" s="1"/>
      <c r="P54" s="1">
        <f t="shared" si="4"/>
        <v>19.0868</v>
      </c>
      <c r="Q54" s="5">
        <f>7*P54-O54-N54-F54</f>
        <v>117.68259999999999</v>
      </c>
      <c r="R54" s="5"/>
      <c r="S54" s="1"/>
      <c r="T54" s="1">
        <f t="shared" si="5"/>
        <v>6.9999999999999991</v>
      </c>
      <c r="U54" s="1">
        <f t="shared" si="6"/>
        <v>0.83434624976423499</v>
      </c>
      <c r="V54" s="1">
        <v>13.621</v>
      </c>
      <c r="W54" s="1">
        <v>15.5928</v>
      </c>
      <c r="X54" s="1">
        <v>16.935600000000001</v>
      </c>
      <c r="Y54" s="1">
        <v>14.868399999999999</v>
      </c>
      <c r="Z54" s="1">
        <v>14.368399999999999</v>
      </c>
      <c r="AA54" s="1">
        <v>19.951599999999999</v>
      </c>
      <c r="AB54" s="1"/>
      <c r="AC54" s="1">
        <f t="shared" si="12"/>
        <v>118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6" t="s">
        <v>96</v>
      </c>
      <c r="B55" s="16" t="s">
        <v>32</v>
      </c>
      <c r="C55" s="16">
        <v>132.22999999999999</v>
      </c>
      <c r="D55" s="16">
        <v>5.181</v>
      </c>
      <c r="E55" s="16">
        <v>39.997</v>
      </c>
      <c r="F55" s="16">
        <v>97.414000000000001</v>
      </c>
      <c r="G55" s="17">
        <v>0</v>
      </c>
      <c r="H55" s="16">
        <v>55</v>
      </c>
      <c r="I55" s="16" t="s">
        <v>33</v>
      </c>
      <c r="J55" s="16">
        <v>40.700000000000003</v>
      </c>
      <c r="K55" s="16">
        <f t="shared" si="10"/>
        <v>-0.70300000000000296</v>
      </c>
      <c r="L55" s="16"/>
      <c r="M55" s="16"/>
      <c r="N55" s="16"/>
      <c r="O55" s="16"/>
      <c r="P55" s="16">
        <f t="shared" si="4"/>
        <v>7.9993999999999996</v>
      </c>
      <c r="Q55" s="18"/>
      <c r="R55" s="18"/>
      <c r="S55" s="16"/>
      <c r="T55" s="16">
        <f t="shared" si="5"/>
        <v>12.177663324749357</v>
      </c>
      <c r="U55" s="16">
        <f t="shared" si="6"/>
        <v>12.177663324749357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16.003599999999999</v>
      </c>
      <c r="AB55" s="13" t="s">
        <v>97</v>
      </c>
      <c r="AC55" s="16">
        <f t="shared" si="12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6" t="s">
        <v>98</v>
      </c>
      <c r="B56" s="16" t="s">
        <v>32</v>
      </c>
      <c r="C56" s="16"/>
      <c r="D56" s="16">
        <v>38</v>
      </c>
      <c r="E56" s="16"/>
      <c r="F56" s="16"/>
      <c r="G56" s="17">
        <v>0</v>
      </c>
      <c r="H56" s="16">
        <v>40</v>
      </c>
      <c r="I56" s="16" t="s">
        <v>33</v>
      </c>
      <c r="J56" s="16"/>
      <c r="K56" s="16">
        <f t="shared" si="10"/>
        <v>0</v>
      </c>
      <c r="L56" s="16"/>
      <c r="M56" s="16"/>
      <c r="N56" s="16"/>
      <c r="O56" s="16"/>
      <c r="P56" s="16">
        <f t="shared" si="4"/>
        <v>0</v>
      </c>
      <c r="Q56" s="18"/>
      <c r="R56" s="18"/>
      <c r="S56" s="16"/>
      <c r="T56" s="16" t="e">
        <f t="shared" si="5"/>
        <v>#DIV/0!</v>
      </c>
      <c r="U56" s="16" t="e">
        <f t="shared" si="6"/>
        <v>#DIV/0!</v>
      </c>
      <c r="V56" s="16">
        <v>0.58960000000000001</v>
      </c>
      <c r="W56" s="16">
        <v>0.58960000000000001</v>
      </c>
      <c r="X56" s="16">
        <v>1.026</v>
      </c>
      <c r="Y56" s="16">
        <v>0.72839999999999994</v>
      </c>
      <c r="Z56" s="16">
        <v>0.72839999999999994</v>
      </c>
      <c r="AA56" s="16">
        <v>0.14760000000000001</v>
      </c>
      <c r="AB56" s="16" t="s">
        <v>99</v>
      </c>
      <c r="AC56" s="16">
        <f t="shared" si="12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100</v>
      </c>
      <c r="B57" s="1" t="s">
        <v>32</v>
      </c>
      <c r="C57" s="1"/>
      <c r="D57" s="1">
        <v>29</v>
      </c>
      <c r="E57" s="1"/>
      <c r="F57" s="1"/>
      <c r="G57" s="6">
        <v>1</v>
      </c>
      <c r="H57" s="1">
        <v>40</v>
      </c>
      <c r="I57" s="1" t="s">
        <v>33</v>
      </c>
      <c r="J57" s="1"/>
      <c r="K57" s="1">
        <f t="shared" si="10"/>
        <v>0</v>
      </c>
      <c r="L57" s="1"/>
      <c r="M57" s="1"/>
      <c r="N57" s="1">
        <v>10</v>
      </c>
      <c r="O57" s="1"/>
      <c r="P57" s="1">
        <f t="shared" si="4"/>
        <v>0</v>
      </c>
      <c r="Q57" s="5"/>
      <c r="R57" s="5"/>
      <c r="S57" s="1"/>
      <c r="T57" s="1" t="e">
        <f t="shared" si="5"/>
        <v>#DIV/0!</v>
      </c>
      <c r="U57" s="1" t="e">
        <f t="shared" si="6"/>
        <v>#DIV/0!</v>
      </c>
      <c r="V57" s="1">
        <v>0</v>
      </c>
      <c r="W57" s="1">
        <v>0</v>
      </c>
      <c r="X57" s="1">
        <v>0.44479999999999997</v>
      </c>
      <c r="Y57" s="1">
        <v>0.73960000000000004</v>
      </c>
      <c r="Z57" s="1">
        <v>0.88619999999999999</v>
      </c>
      <c r="AA57" s="1">
        <v>0.29380000000000001</v>
      </c>
      <c r="AB57" s="1"/>
      <c r="AC57" s="1">
        <f t="shared" si="12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101</v>
      </c>
      <c r="B58" s="1" t="s">
        <v>32</v>
      </c>
      <c r="C58" s="1">
        <v>284.61399999999998</v>
      </c>
      <c r="D58" s="1">
        <v>0.98299999999999998</v>
      </c>
      <c r="E58" s="1">
        <v>217.77600000000001</v>
      </c>
      <c r="F58" s="1">
        <v>0.23100000000000001</v>
      </c>
      <c r="G58" s="6">
        <v>1</v>
      </c>
      <c r="H58" s="1">
        <v>40</v>
      </c>
      <c r="I58" s="1" t="s">
        <v>33</v>
      </c>
      <c r="J58" s="1">
        <v>225.6</v>
      </c>
      <c r="K58" s="1">
        <f t="shared" si="10"/>
        <v>-7.8239999999999839</v>
      </c>
      <c r="L58" s="1"/>
      <c r="M58" s="1"/>
      <c r="N58" s="1">
        <v>115.658</v>
      </c>
      <c r="O58" s="1">
        <v>93.97739999999996</v>
      </c>
      <c r="P58" s="1">
        <f t="shared" si="4"/>
        <v>43.555199999999999</v>
      </c>
      <c r="Q58" s="5">
        <f t="shared" ref="Q58:Q61" si="15">10*P58-O58-N58-F58</f>
        <v>225.68560000000002</v>
      </c>
      <c r="R58" s="5"/>
      <c r="S58" s="1"/>
      <c r="T58" s="1">
        <f t="shared" si="5"/>
        <v>10</v>
      </c>
      <c r="U58" s="1">
        <f t="shared" si="6"/>
        <v>4.8184005583719038</v>
      </c>
      <c r="V58" s="1">
        <v>36.557400000000001</v>
      </c>
      <c r="W58" s="1">
        <v>33.2682</v>
      </c>
      <c r="X58" s="1">
        <v>27.265599999999999</v>
      </c>
      <c r="Y58" s="1">
        <v>17.177199999999999</v>
      </c>
      <c r="Z58" s="1">
        <v>19.298999999999999</v>
      </c>
      <c r="AA58" s="1">
        <v>31.137799999999999</v>
      </c>
      <c r="AB58" s="1" t="s">
        <v>102</v>
      </c>
      <c r="AC58" s="1">
        <f t="shared" si="12"/>
        <v>226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103</v>
      </c>
      <c r="B59" s="1" t="s">
        <v>43</v>
      </c>
      <c r="C59" s="1">
        <v>2539</v>
      </c>
      <c r="D59" s="1">
        <v>233</v>
      </c>
      <c r="E59" s="1">
        <v>525</v>
      </c>
      <c r="F59" s="1">
        <v>92</v>
      </c>
      <c r="G59" s="6">
        <v>0.4</v>
      </c>
      <c r="H59" s="1">
        <v>45</v>
      </c>
      <c r="I59" s="1" t="s">
        <v>33</v>
      </c>
      <c r="J59" s="1">
        <v>526</v>
      </c>
      <c r="K59" s="1">
        <f t="shared" si="10"/>
        <v>-1</v>
      </c>
      <c r="L59" s="1"/>
      <c r="M59" s="1"/>
      <c r="N59" s="1"/>
      <c r="O59" s="1">
        <v>338.59999999999991</v>
      </c>
      <c r="P59" s="1">
        <f t="shared" si="4"/>
        <v>105</v>
      </c>
      <c r="Q59" s="5">
        <f t="shared" si="15"/>
        <v>619.40000000000009</v>
      </c>
      <c r="R59" s="5"/>
      <c r="S59" s="1"/>
      <c r="T59" s="1">
        <f t="shared" si="5"/>
        <v>10</v>
      </c>
      <c r="U59" s="1">
        <f t="shared" si="6"/>
        <v>4.1009523809523802</v>
      </c>
      <c r="V59" s="1">
        <v>77.599999999999994</v>
      </c>
      <c r="W59" s="1">
        <v>76</v>
      </c>
      <c r="X59" s="1">
        <v>85</v>
      </c>
      <c r="Y59" s="1">
        <v>77.599999999999994</v>
      </c>
      <c r="Z59" s="1">
        <v>75.2</v>
      </c>
      <c r="AA59" s="1">
        <v>87</v>
      </c>
      <c r="AB59" s="1"/>
      <c r="AC59" s="1">
        <f t="shared" si="12"/>
        <v>248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104</v>
      </c>
      <c r="B60" s="1" t="s">
        <v>32</v>
      </c>
      <c r="C60" s="1">
        <v>206.23500000000001</v>
      </c>
      <c r="D60" s="1">
        <v>23.933</v>
      </c>
      <c r="E60" s="1">
        <v>28.242999999999999</v>
      </c>
      <c r="F60" s="1">
        <v>30.091999999999999</v>
      </c>
      <c r="G60" s="6">
        <v>1</v>
      </c>
      <c r="H60" s="1">
        <v>40</v>
      </c>
      <c r="I60" s="1" t="s">
        <v>33</v>
      </c>
      <c r="J60" s="1">
        <v>26.4</v>
      </c>
      <c r="K60" s="1">
        <f t="shared" si="10"/>
        <v>1.843</v>
      </c>
      <c r="L60" s="1"/>
      <c r="M60" s="1"/>
      <c r="N60" s="1"/>
      <c r="O60" s="1"/>
      <c r="P60" s="1">
        <f t="shared" si="4"/>
        <v>5.6486000000000001</v>
      </c>
      <c r="Q60" s="5">
        <f>9*P60-O60-N60-F60</f>
        <v>20.745400000000004</v>
      </c>
      <c r="R60" s="5"/>
      <c r="S60" s="1"/>
      <c r="T60" s="1">
        <f t="shared" si="5"/>
        <v>9</v>
      </c>
      <c r="U60" s="1">
        <f t="shared" si="6"/>
        <v>5.3273377474064363</v>
      </c>
      <c r="V60" s="1">
        <v>3.7604000000000002</v>
      </c>
      <c r="W60" s="1">
        <v>2.6711999999999998</v>
      </c>
      <c r="X60" s="1">
        <v>1.0656000000000001</v>
      </c>
      <c r="Y60" s="1">
        <v>5.3213999999999997</v>
      </c>
      <c r="Z60" s="1">
        <v>4.7869999999999999</v>
      </c>
      <c r="AA60" s="1">
        <v>2.4462000000000002</v>
      </c>
      <c r="AB60" s="1"/>
      <c r="AC60" s="1">
        <f t="shared" si="12"/>
        <v>21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105</v>
      </c>
      <c r="B61" s="1" t="s">
        <v>43</v>
      </c>
      <c r="C61" s="1">
        <v>665</v>
      </c>
      <c r="D61" s="1">
        <v>18</v>
      </c>
      <c r="E61" s="1">
        <v>53</v>
      </c>
      <c r="F61" s="1">
        <v>96</v>
      </c>
      <c r="G61" s="6">
        <v>0.35</v>
      </c>
      <c r="H61" s="1">
        <v>40</v>
      </c>
      <c r="I61" s="1" t="s">
        <v>33</v>
      </c>
      <c r="J61" s="1">
        <v>52</v>
      </c>
      <c r="K61" s="1">
        <f t="shared" si="10"/>
        <v>1</v>
      </c>
      <c r="L61" s="1"/>
      <c r="M61" s="1"/>
      <c r="N61" s="1"/>
      <c r="O61" s="1"/>
      <c r="P61" s="1">
        <f t="shared" si="4"/>
        <v>10.6</v>
      </c>
      <c r="Q61" s="5">
        <f t="shared" si="15"/>
        <v>10</v>
      </c>
      <c r="R61" s="5"/>
      <c r="S61" s="1"/>
      <c r="T61" s="1">
        <f t="shared" si="5"/>
        <v>10</v>
      </c>
      <c r="U61" s="1">
        <f t="shared" si="6"/>
        <v>9.0566037735849054</v>
      </c>
      <c r="V61" s="1">
        <v>10.4</v>
      </c>
      <c r="W61" s="1">
        <v>11.8</v>
      </c>
      <c r="X61" s="1">
        <v>14</v>
      </c>
      <c r="Y61" s="1">
        <v>15.4</v>
      </c>
      <c r="Z61" s="1">
        <v>17.2</v>
      </c>
      <c r="AA61" s="1">
        <v>11.8</v>
      </c>
      <c r="AB61" s="1"/>
      <c r="AC61" s="1">
        <f t="shared" si="12"/>
        <v>4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0" t="s">
        <v>106</v>
      </c>
      <c r="B62" s="10" t="s">
        <v>32</v>
      </c>
      <c r="C62" s="10">
        <v>-4.2009999999999996</v>
      </c>
      <c r="D62" s="10">
        <v>4.2009999999999996</v>
      </c>
      <c r="E62" s="10"/>
      <c r="F62" s="10"/>
      <c r="G62" s="11">
        <v>0</v>
      </c>
      <c r="H62" s="10" t="e">
        <v>#N/A</v>
      </c>
      <c r="I62" s="10" t="s">
        <v>47</v>
      </c>
      <c r="J62" s="10"/>
      <c r="K62" s="10">
        <f t="shared" si="10"/>
        <v>0</v>
      </c>
      <c r="L62" s="10"/>
      <c r="M62" s="10"/>
      <c r="N62" s="10"/>
      <c r="O62" s="10"/>
      <c r="P62" s="10">
        <f t="shared" si="4"/>
        <v>0</v>
      </c>
      <c r="Q62" s="12"/>
      <c r="R62" s="12"/>
      <c r="S62" s="10"/>
      <c r="T62" s="10" t="e">
        <f t="shared" si="5"/>
        <v>#DIV/0!</v>
      </c>
      <c r="U62" s="10" t="e">
        <f t="shared" si="6"/>
        <v>#DIV/0!</v>
      </c>
      <c r="V62" s="10">
        <v>0.84019999999999995</v>
      </c>
      <c r="W62" s="10">
        <v>0.84019999999999995</v>
      </c>
      <c r="X62" s="10">
        <v>0.27860000000000001</v>
      </c>
      <c r="Y62" s="10">
        <v>0</v>
      </c>
      <c r="Z62" s="10">
        <v>0</v>
      </c>
      <c r="AA62" s="10">
        <v>0</v>
      </c>
      <c r="AB62" s="10"/>
      <c r="AC62" s="10">
        <f t="shared" si="12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107</v>
      </c>
      <c r="B63" s="1" t="s">
        <v>43</v>
      </c>
      <c r="C63" s="1">
        <v>757</v>
      </c>
      <c r="D63" s="1">
        <v>31</v>
      </c>
      <c r="E63" s="1">
        <v>16</v>
      </c>
      <c r="F63" s="1">
        <v>32</v>
      </c>
      <c r="G63" s="6">
        <v>0.4</v>
      </c>
      <c r="H63" s="1">
        <v>50</v>
      </c>
      <c r="I63" s="1" t="s">
        <v>33</v>
      </c>
      <c r="J63" s="1">
        <v>16</v>
      </c>
      <c r="K63" s="1">
        <f t="shared" si="10"/>
        <v>0</v>
      </c>
      <c r="L63" s="1"/>
      <c r="M63" s="1"/>
      <c r="N63" s="1"/>
      <c r="O63" s="1"/>
      <c r="P63" s="1">
        <f t="shared" si="4"/>
        <v>3.2</v>
      </c>
      <c r="Q63" s="5"/>
      <c r="R63" s="5"/>
      <c r="S63" s="1"/>
      <c r="T63" s="1">
        <f t="shared" si="5"/>
        <v>10</v>
      </c>
      <c r="U63" s="1">
        <f t="shared" si="6"/>
        <v>10</v>
      </c>
      <c r="V63" s="1">
        <v>2.2000000000000002</v>
      </c>
      <c r="W63" s="1">
        <v>2.4</v>
      </c>
      <c r="X63" s="1">
        <v>3.2</v>
      </c>
      <c r="Y63" s="1">
        <v>3.2</v>
      </c>
      <c r="Z63" s="1">
        <v>3.2</v>
      </c>
      <c r="AA63" s="1">
        <v>3.6</v>
      </c>
      <c r="AB63" s="1"/>
      <c r="AC63" s="1">
        <f t="shared" si="12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0" t="s">
        <v>108</v>
      </c>
      <c r="B64" s="10" t="s">
        <v>43</v>
      </c>
      <c r="C64" s="10">
        <v>23</v>
      </c>
      <c r="D64" s="10"/>
      <c r="E64" s="10">
        <v>1</v>
      </c>
      <c r="F64" s="10">
        <v>17</v>
      </c>
      <c r="G64" s="11">
        <v>0</v>
      </c>
      <c r="H64" s="10" t="e">
        <v>#N/A</v>
      </c>
      <c r="I64" s="10" t="s">
        <v>47</v>
      </c>
      <c r="J64" s="10">
        <v>2</v>
      </c>
      <c r="K64" s="10">
        <f t="shared" si="10"/>
        <v>-1</v>
      </c>
      <c r="L64" s="10"/>
      <c r="M64" s="10"/>
      <c r="N64" s="10"/>
      <c r="O64" s="10"/>
      <c r="P64" s="10">
        <f t="shared" si="4"/>
        <v>0.2</v>
      </c>
      <c r="Q64" s="12"/>
      <c r="R64" s="12"/>
      <c r="S64" s="10"/>
      <c r="T64" s="10">
        <f t="shared" si="5"/>
        <v>85</v>
      </c>
      <c r="U64" s="10">
        <f t="shared" si="6"/>
        <v>85</v>
      </c>
      <c r="V64" s="10">
        <v>1</v>
      </c>
      <c r="W64" s="10">
        <v>1</v>
      </c>
      <c r="X64" s="10">
        <v>1.2</v>
      </c>
      <c r="Y64" s="10">
        <v>0.6</v>
      </c>
      <c r="Z64" s="10">
        <v>1.2</v>
      </c>
      <c r="AA64" s="10">
        <v>1.8</v>
      </c>
      <c r="AB64" s="13" t="s">
        <v>109</v>
      </c>
      <c r="AC64" s="10">
        <f t="shared" si="12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110</v>
      </c>
      <c r="B65" s="1" t="s">
        <v>43</v>
      </c>
      <c r="C65" s="1">
        <v>615</v>
      </c>
      <c r="D65" s="1">
        <v>20</v>
      </c>
      <c r="E65" s="1">
        <v>47</v>
      </c>
      <c r="F65" s="1">
        <v>52</v>
      </c>
      <c r="G65" s="6">
        <v>0.45</v>
      </c>
      <c r="H65" s="1">
        <v>45</v>
      </c>
      <c r="I65" s="1" t="s">
        <v>33</v>
      </c>
      <c r="J65" s="1">
        <v>46</v>
      </c>
      <c r="K65" s="1">
        <f t="shared" si="10"/>
        <v>1</v>
      </c>
      <c r="L65" s="1"/>
      <c r="M65" s="1"/>
      <c r="N65" s="1"/>
      <c r="O65" s="1"/>
      <c r="P65" s="1">
        <f t="shared" si="4"/>
        <v>9.4</v>
      </c>
      <c r="Q65" s="5">
        <f>9*P65-O65-N65-F65</f>
        <v>32.600000000000009</v>
      </c>
      <c r="R65" s="5"/>
      <c r="S65" s="1"/>
      <c r="T65" s="1">
        <f t="shared" si="5"/>
        <v>9</v>
      </c>
      <c r="U65" s="1">
        <f t="shared" si="6"/>
        <v>5.5319148936170208</v>
      </c>
      <c r="V65" s="1">
        <v>3.4</v>
      </c>
      <c r="W65" s="1">
        <v>4.4000000000000004</v>
      </c>
      <c r="X65" s="1">
        <v>5.6</v>
      </c>
      <c r="Y65" s="1">
        <v>6</v>
      </c>
      <c r="Z65" s="1">
        <v>3.4</v>
      </c>
      <c r="AA65" s="1">
        <v>0</v>
      </c>
      <c r="AB65" s="1"/>
      <c r="AC65" s="1">
        <f t="shared" si="12"/>
        <v>15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111</v>
      </c>
      <c r="B66" s="1" t="s">
        <v>43</v>
      </c>
      <c r="C66" s="1">
        <v>109</v>
      </c>
      <c r="D66" s="1">
        <v>91</v>
      </c>
      <c r="E66" s="1">
        <v>137</v>
      </c>
      <c r="F66" s="1">
        <v>42</v>
      </c>
      <c r="G66" s="6">
        <v>0.4</v>
      </c>
      <c r="H66" s="1">
        <v>40</v>
      </c>
      <c r="I66" s="1" t="s">
        <v>33</v>
      </c>
      <c r="J66" s="1">
        <v>141</v>
      </c>
      <c r="K66" s="1">
        <f t="shared" si="10"/>
        <v>-4</v>
      </c>
      <c r="L66" s="1"/>
      <c r="M66" s="1"/>
      <c r="N66" s="1">
        <v>43.600000000000023</v>
      </c>
      <c r="O66" s="1">
        <v>73.399999999999977</v>
      </c>
      <c r="P66" s="1">
        <f t="shared" si="4"/>
        <v>27.4</v>
      </c>
      <c r="Q66" s="5">
        <f t="shared" ref="Q66" si="16">10*P66-O66-N66-F66</f>
        <v>115</v>
      </c>
      <c r="R66" s="5"/>
      <c r="S66" s="1"/>
      <c r="T66" s="1">
        <f t="shared" si="5"/>
        <v>10</v>
      </c>
      <c r="U66" s="1">
        <f t="shared" si="6"/>
        <v>5.8029197080291972</v>
      </c>
      <c r="V66" s="1">
        <v>24</v>
      </c>
      <c r="W66" s="1">
        <v>21.8</v>
      </c>
      <c r="X66" s="1">
        <v>24.6</v>
      </c>
      <c r="Y66" s="1">
        <v>27.2</v>
      </c>
      <c r="Z66" s="1">
        <v>23.2</v>
      </c>
      <c r="AA66" s="1">
        <v>16.600000000000001</v>
      </c>
      <c r="AB66" s="1"/>
      <c r="AC66" s="1">
        <f t="shared" si="12"/>
        <v>46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112</v>
      </c>
      <c r="B67" s="1" t="s">
        <v>32</v>
      </c>
      <c r="C67" s="1">
        <v>284.33800000000002</v>
      </c>
      <c r="D67" s="1">
        <v>52.223999999999997</v>
      </c>
      <c r="E67" s="1">
        <v>64.290999999999997</v>
      </c>
      <c r="F67" s="1">
        <v>251.59200000000001</v>
      </c>
      <c r="G67" s="6">
        <v>1</v>
      </c>
      <c r="H67" s="1">
        <v>40</v>
      </c>
      <c r="I67" s="1" t="s">
        <v>33</v>
      </c>
      <c r="J67" s="1">
        <v>65.3</v>
      </c>
      <c r="K67" s="1">
        <f t="shared" si="10"/>
        <v>-1.0090000000000003</v>
      </c>
      <c r="L67" s="1"/>
      <c r="M67" s="1"/>
      <c r="N67" s="1"/>
      <c r="O67" s="1"/>
      <c r="P67" s="1">
        <f t="shared" si="4"/>
        <v>12.8582</v>
      </c>
      <c r="Q67" s="5"/>
      <c r="R67" s="5"/>
      <c r="S67" s="1"/>
      <c r="T67" s="1">
        <f t="shared" si="5"/>
        <v>19.566657852576565</v>
      </c>
      <c r="U67" s="1">
        <f t="shared" si="6"/>
        <v>19.566657852576565</v>
      </c>
      <c r="V67" s="1">
        <v>9.6661999999999999</v>
      </c>
      <c r="W67" s="1">
        <v>8.3870000000000005</v>
      </c>
      <c r="X67" s="1">
        <v>10.436999999999999</v>
      </c>
      <c r="Y67" s="1">
        <v>10.282400000000001</v>
      </c>
      <c r="Z67" s="1">
        <v>8.1074000000000002</v>
      </c>
      <c r="AA67" s="1">
        <v>7.9531999999999998</v>
      </c>
      <c r="AB67" s="23" t="s">
        <v>74</v>
      </c>
      <c r="AC67" s="1">
        <f t="shared" si="12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6" t="s">
        <v>113</v>
      </c>
      <c r="B68" s="16" t="s">
        <v>32</v>
      </c>
      <c r="C68" s="16">
        <v>255.047</v>
      </c>
      <c r="D68" s="16"/>
      <c r="E68" s="16">
        <v>5.71</v>
      </c>
      <c r="F68" s="16">
        <v>30.527999999999999</v>
      </c>
      <c r="G68" s="17">
        <v>0</v>
      </c>
      <c r="H68" s="16">
        <v>30</v>
      </c>
      <c r="I68" s="16" t="s">
        <v>33</v>
      </c>
      <c r="J68" s="16">
        <v>6.5</v>
      </c>
      <c r="K68" s="16">
        <f t="shared" ref="K68:K95" si="17">E68-J68</f>
        <v>-0.79</v>
      </c>
      <c r="L68" s="16"/>
      <c r="M68" s="16"/>
      <c r="N68" s="16"/>
      <c r="O68" s="16"/>
      <c r="P68" s="16">
        <f t="shared" si="4"/>
        <v>1.1419999999999999</v>
      </c>
      <c r="Q68" s="18"/>
      <c r="R68" s="18"/>
      <c r="S68" s="16"/>
      <c r="T68" s="16">
        <f t="shared" si="5"/>
        <v>26.732049036777585</v>
      </c>
      <c r="U68" s="16">
        <f t="shared" si="6"/>
        <v>26.732049036777585</v>
      </c>
      <c r="V68" s="16">
        <v>0</v>
      </c>
      <c r="W68" s="16">
        <v>0</v>
      </c>
      <c r="X68" s="16">
        <v>0</v>
      </c>
      <c r="Y68" s="16">
        <v>-0.53780000000000006</v>
      </c>
      <c r="Z68" s="16">
        <v>-0.53780000000000006</v>
      </c>
      <c r="AA68" s="16">
        <v>-0.78459999999999996</v>
      </c>
      <c r="AB68" s="13" t="s">
        <v>97</v>
      </c>
      <c r="AC68" s="16">
        <f t="shared" si="12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22" t="s">
        <v>115</v>
      </c>
      <c r="B69" s="1" t="s">
        <v>43</v>
      </c>
      <c r="C69" s="1"/>
      <c r="D69" s="1"/>
      <c r="E69" s="20">
        <f>E70</f>
        <v>14</v>
      </c>
      <c r="F69" s="20">
        <f>F70</f>
        <v>108</v>
      </c>
      <c r="G69" s="6">
        <v>0.45</v>
      </c>
      <c r="H69" s="1">
        <v>50</v>
      </c>
      <c r="I69" s="1" t="s">
        <v>33</v>
      </c>
      <c r="J69" s="1"/>
      <c r="K69" s="1">
        <f t="shared" si="17"/>
        <v>14</v>
      </c>
      <c r="L69" s="1"/>
      <c r="M69" s="1"/>
      <c r="N69" s="1"/>
      <c r="O69" s="1"/>
      <c r="P69" s="1">
        <f t="shared" ref="P69:P106" si="18">E69/5</f>
        <v>2.8</v>
      </c>
      <c r="Q69" s="5"/>
      <c r="R69" s="5"/>
      <c r="S69" s="1"/>
      <c r="T69" s="1">
        <f t="shared" ref="T69:T106" si="19">(F69+N69+O69+Q69)/P69</f>
        <v>38.571428571428577</v>
      </c>
      <c r="U69" s="1">
        <f t="shared" ref="U69:U106" si="20">(F69+N69+O69)/P69</f>
        <v>38.571428571428577</v>
      </c>
      <c r="V69" s="1">
        <v>3.6</v>
      </c>
      <c r="W69" s="1">
        <v>3.2</v>
      </c>
      <c r="X69" s="1">
        <v>3.6</v>
      </c>
      <c r="Y69" s="1">
        <v>2.4</v>
      </c>
      <c r="Z69" s="1">
        <v>2.6</v>
      </c>
      <c r="AA69" s="1">
        <v>4</v>
      </c>
      <c r="AB69" s="21" t="s">
        <v>116</v>
      </c>
      <c r="AC69" s="1">
        <f t="shared" si="12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0" t="s">
        <v>117</v>
      </c>
      <c r="B70" s="10" t="s">
        <v>43</v>
      </c>
      <c r="C70" s="10">
        <v>826</v>
      </c>
      <c r="D70" s="10">
        <v>2</v>
      </c>
      <c r="E70" s="20">
        <v>14</v>
      </c>
      <c r="F70" s="20">
        <v>108</v>
      </c>
      <c r="G70" s="11">
        <v>0</v>
      </c>
      <c r="H70" s="10" t="e">
        <v>#N/A</v>
      </c>
      <c r="I70" s="10" t="s">
        <v>47</v>
      </c>
      <c r="J70" s="10">
        <v>14</v>
      </c>
      <c r="K70" s="10">
        <f t="shared" si="17"/>
        <v>0</v>
      </c>
      <c r="L70" s="10"/>
      <c r="M70" s="10"/>
      <c r="N70" s="10"/>
      <c r="O70" s="10"/>
      <c r="P70" s="10">
        <f t="shared" si="18"/>
        <v>2.8</v>
      </c>
      <c r="Q70" s="12"/>
      <c r="R70" s="12"/>
      <c r="S70" s="10"/>
      <c r="T70" s="10">
        <f t="shared" si="19"/>
        <v>38.571428571428577</v>
      </c>
      <c r="U70" s="10">
        <f t="shared" si="20"/>
        <v>38.571428571428577</v>
      </c>
      <c r="V70" s="10">
        <v>3.6</v>
      </c>
      <c r="W70" s="10">
        <v>3.2</v>
      </c>
      <c r="X70" s="10">
        <v>3.6</v>
      </c>
      <c r="Y70" s="10">
        <v>2.4</v>
      </c>
      <c r="Z70" s="10">
        <v>2.6</v>
      </c>
      <c r="AA70" s="10">
        <v>3</v>
      </c>
      <c r="AB70" s="21" t="s">
        <v>170</v>
      </c>
      <c r="AC70" s="10">
        <f t="shared" ref="AC70:AC106" si="21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118</v>
      </c>
      <c r="B71" s="1" t="s">
        <v>32</v>
      </c>
      <c r="C71" s="1">
        <v>322.65600000000001</v>
      </c>
      <c r="D71" s="1">
        <v>32.901000000000003</v>
      </c>
      <c r="E71" s="1">
        <v>69.465000000000003</v>
      </c>
      <c r="F71" s="1">
        <v>31.289000000000001</v>
      </c>
      <c r="G71" s="6">
        <v>1</v>
      </c>
      <c r="H71" s="1">
        <v>50</v>
      </c>
      <c r="I71" s="1" t="s">
        <v>33</v>
      </c>
      <c r="J71" s="1">
        <v>62.1</v>
      </c>
      <c r="K71" s="1">
        <f t="shared" si="17"/>
        <v>7.365000000000002</v>
      </c>
      <c r="L71" s="1"/>
      <c r="M71" s="1"/>
      <c r="N71" s="1"/>
      <c r="O71" s="1">
        <v>29.407599999999999</v>
      </c>
      <c r="P71" s="1">
        <f t="shared" si="18"/>
        <v>13.893000000000001</v>
      </c>
      <c r="Q71" s="5">
        <f t="shared" ref="Q71:Q75" si="22">10*P71-O71-N71-F71</f>
        <v>78.233400000000003</v>
      </c>
      <c r="R71" s="5"/>
      <c r="S71" s="1"/>
      <c r="T71" s="1">
        <f t="shared" si="19"/>
        <v>10</v>
      </c>
      <c r="U71" s="1">
        <f t="shared" si="20"/>
        <v>4.3688620168430141</v>
      </c>
      <c r="V71" s="1">
        <v>8.0015999999999998</v>
      </c>
      <c r="W71" s="1">
        <v>8.9019999999999992</v>
      </c>
      <c r="X71" s="1">
        <v>8.25</v>
      </c>
      <c r="Y71" s="1">
        <v>9.6999999999999993</v>
      </c>
      <c r="Z71" s="1">
        <v>9.4760000000000009</v>
      </c>
      <c r="AA71" s="1">
        <v>13.464</v>
      </c>
      <c r="AB71" s="1"/>
      <c r="AC71" s="1">
        <f t="shared" si="21"/>
        <v>78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119</v>
      </c>
      <c r="B72" s="1" t="s">
        <v>32</v>
      </c>
      <c r="C72" s="1">
        <v>223.75700000000001</v>
      </c>
      <c r="D72" s="1">
        <v>0.126</v>
      </c>
      <c r="E72" s="1">
        <v>22.962</v>
      </c>
      <c r="F72" s="1">
        <v>47.152000000000001</v>
      </c>
      <c r="G72" s="6">
        <v>1</v>
      </c>
      <c r="H72" s="1">
        <v>50</v>
      </c>
      <c r="I72" s="1" t="s">
        <v>33</v>
      </c>
      <c r="J72" s="1">
        <v>22.25</v>
      </c>
      <c r="K72" s="1">
        <f t="shared" si="17"/>
        <v>0.71199999999999974</v>
      </c>
      <c r="L72" s="1"/>
      <c r="M72" s="1"/>
      <c r="N72" s="1"/>
      <c r="O72" s="1"/>
      <c r="P72" s="1">
        <f t="shared" si="18"/>
        <v>4.5923999999999996</v>
      </c>
      <c r="Q72" s="5"/>
      <c r="R72" s="5"/>
      <c r="S72" s="1"/>
      <c r="T72" s="1">
        <f t="shared" si="19"/>
        <v>10.267398310251721</v>
      </c>
      <c r="U72" s="1">
        <f t="shared" si="20"/>
        <v>10.267398310251721</v>
      </c>
      <c r="V72" s="1">
        <v>1.6128</v>
      </c>
      <c r="W72" s="1">
        <v>1.0780000000000001</v>
      </c>
      <c r="X72" s="1">
        <v>0.53959999999999997</v>
      </c>
      <c r="Y72" s="1">
        <v>0</v>
      </c>
      <c r="Z72" s="1">
        <v>0.28920000000000001</v>
      </c>
      <c r="AA72" s="1">
        <v>6.0216000000000003</v>
      </c>
      <c r="AB72" s="13" t="s">
        <v>53</v>
      </c>
      <c r="AC72" s="1">
        <f t="shared" si="21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120</v>
      </c>
      <c r="B73" s="1" t="s">
        <v>43</v>
      </c>
      <c r="C73" s="1">
        <v>726</v>
      </c>
      <c r="D73" s="1">
        <v>386</v>
      </c>
      <c r="E73" s="1">
        <v>592</v>
      </c>
      <c r="F73" s="1">
        <v>418</v>
      </c>
      <c r="G73" s="6">
        <v>0.4</v>
      </c>
      <c r="H73" s="1">
        <v>40</v>
      </c>
      <c r="I73" s="1" t="s">
        <v>33</v>
      </c>
      <c r="J73" s="1">
        <v>591</v>
      </c>
      <c r="K73" s="1">
        <f t="shared" si="17"/>
        <v>1</v>
      </c>
      <c r="L73" s="1"/>
      <c r="M73" s="1"/>
      <c r="N73" s="1">
        <v>64.599999999999909</v>
      </c>
      <c r="O73" s="1">
        <v>153.80000000000021</v>
      </c>
      <c r="P73" s="1">
        <f t="shared" si="18"/>
        <v>118.4</v>
      </c>
      <c r="Q73" s="5">
        <f t="shared" si="22"/>
        <v>547.59999999999991</v>
      </c>
      <c r="R73" s="5"/>
      <c r="S73" s="1"/>
      <c r="T73" s="1">
        <f t="shared" si="19"/>
        <v>10</v>
      </c>
      <c r="U73" s="1">
        <f t="shared" si="20"/>
        <v>5.3750000000000009</v>
      </c>
      <c r="V73" s="1">
        <v>101.4</v>
      </c>
      <c r="W73" s="1">
        <v>105.8</v>
      </c>
      <c r="X73" s="1">
        <v>108.2</v>
      </c>
      <c r="Y73" s="1">
        <v>105</v>
      </c>
      <c r="Z73" s="1">
        <v>96.4</v>
      </c>
      <c r="AA73" s="1">
        <v>104</v>
      </c>
      <c r="AB73" s="1"/>
      <c r="AC73" s="1">
        <f t="shared" si="21"/>
        <v>219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121</v>
      </c>
      <c r="B74" s="1" t="s">
        <v>43</v>
      </c>
      <c r="C74" s="1">
        <v>437</v>
      </c>
      <c r="D74" s="1">
        <v>348</v>
      </c>
      <c r="E74" s="1">
        <v>441</v>
      </c>
      <c r="F74" s="1">
        <v>225</v>
      </c>
      <c r="G74" s="6">
        <v>0.4</v>
      </c>
      <c r="H74" s="1">
        <v>40</v>
      </c>
      <c r="I74" s="1" t="s">
        <v>33</v>
      </c>
      <c r="J74" s="1">
        <v>446</v>
      </c>
      <c r="K74" s="1">
        <f t="shared" si="17"/>
        <v>-5</v>
      </c>
      <c r="L74" s="1"/>
      <c r="M74" s="1"/>
      <c r="N74" s="1">
        <v>191.5999999999998</v>
      </c>
      <c r="O74" s="1">
        <v>101.8000000000003</v>
      </c>
      <c r="P74" s="1">
        <f t="shared" si="18"/>
        <v>88.2</v>
      </c>
      <c r="Q74" s="5">
        <f t="shared" si="22"/>
        <v>363.59999999999991</v>
      </c>
      <c r="R74" s="5"/>
      <c r="S74" s="1"/>
      <c r="T74" s="1">
        <f t="shared" si="19"/>
        <v>10</v>
      </c>
      <c r="U74" s="1">
        <f t="shared" si="20"/>
        <v>5.8775510204081645</v>
      </c>
      <c r="V74" s="1">
        <v>82.4</v>
      </c>
      <c r="W74" s="1">
        <v>87.6</v>
      </c>
      <c r="X74" s="1">
        <v>88</v>
      </c>
      <c r="Y74" s="1">
        <v>85.8</v>
      </c>
      <c r="Z74" s="1">
        <v>74.8</v>
      </c>
      <c r="AA74" s="1">
        <v>81.400000000000006</v>
      </c>
      <c r="AB74" s="1"/>
      <c r="AC74" s="1">
        <f t="shared" si="21"/>
        <v>145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122</v>
      </c>
      <c r="B75" s="1" t="s">
        <v>43</v>
      </c>
      <c r="C75" s="1">
        <v>330</v>
      </c>
      <c r="D75" s="1">
        <v>30</v>
      </c>
      <c r="E75" s="1">
        <v>142</v>
      </c>
      <c r="F75" s="1">
        <v>198</v>
      </c>
      <c r="G75" s="6">
        <v>0.4</v>
      </c>
      <c r="H75" s="1">
        <v>40</v>
      </c>
      <c r="I75" s="1" t="s">
        <v>33</v>
      </c>
      <c r="J75" s="1">
        <v>143</v>
      </c>
      <c r="K75" s="1">
        <f t="shared" si="17"/>
        <v>-1</v>
      </c>
      <c r="L75" s="1"/>
      <c r="M75" s="1"/>
      <c r="N75" s="1"/>
      <c r="O75" s="1"/>
      <c r="P75" s="1">
        <f t="shared" si="18"/>
        <v>28.4</v>
      </c>
      <c r="Q75" s="5">
        <f t="shared" si="22"/>
        <v>86</v>
      </c>
      <c r="R75" s="5"/>
      <c r="S75" s="1"/>
      <c r="T75" s="1">
        <f t="shared" si="19"/>
        <v>10</v>
      </c>
      <c r="U75" s="1">
        <f t="shared" si="20"/>
        <v>6.971830985915493</v>
      </c>
      <c r="V75" s="1">
        <v>22.6</v>
      </c>
      <c r="W75" s="1">
        <v>21</v>
      </c>
      <c r="X75" s="1">
        <v>23.6</v>
      </c>
      <c r="Y75" s="1">
        <v>23.6</v>
      </c>
      <c r="Z75" s="1">
        <v>18.8</v>
      </c>
      <c r="AA75" s="1">
        <v>1.4</v>
      </c>
      <c r="AB75" s="1" t="s">
        <v>123</v>
      </c>
      <c r="AC75" s="1">
        <f t="shared" si="21"/>
        <v>34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6" t="s">
        <v>124</v>
      </c>
      <c r="B76" s="16" t="s">
        <v>32</v>
      </c>
      <c r="C76" s="16"/>
      <c r="D76" s="16"/>
      <c r="E76" s="16">
        <v>-1.6259999999999999</v>
      </c>
      <c r="F76" s="16"/>
      <c r="G76" s="17">
        <v>0</v>
      </c>
      <c r="H76" s="16">
        <v>40</v>
      </c>
      <c r="I76" s="16" t="s">
        <v>33</v>
      </c>
      <c r="J76" s="16">
        <v>22.4</v>
      </c>
      <c r="K76" s="16">
        <f t="shared" si="17"/>
        <v>-24.026</v>
      </c>
      <c r="L76" s="16"/>
      <c r="M76" s="16"/>
      <c r="N76" s="16"/>
      <c r="O76" s="16"/>
      <c r="P76" s="16">
        <f t="shared" si="18"/>
        <v>-0.32519999999999999</v>
      </c>
      <c r="Q76" s="18"/>
      <c r="R76" s="18"/>
      <c r="S76" s="16"/>
      <c r="T76" s="16">
        <f t="shared" si="19"/>
        <v>0</v>
      </c>
      <c r="U76" s="16">
        <f t="shared" si="20"/>
        <v>0</v>
      </c>
      <c r="V76" s="16">
        <v>-1.4688000000000001</v>
      </c>
      <c r="W76" s="16">
        <v>-1.6308</v>
      </c>
      <c r="X76" s="16">
        <v>-1.3051999999999999</v>
      </c>
      <c r="Y76" s="16">
        <v>-0.64960000000000007</v>
      </c>
      <c r="Z76" s="16">
        <v>-0.48699999999999999</v>
      </c>
      <c r="AA76" s="16">
        <v>11.7394</v>
      </c>
      <c r="AB76" s="16" t="s">
        <v>114</v>
      </c>
      <c r="AC76" s="16">
        <f t="shared" si="21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125</v>
      </c>
      <c r="B77" s="1" t="s">
        <v>32</v>
      </c>
      <c r="C77" s="1">
        <v>253.036</v>
      </c>
      <c r="D77" s="1">
        <v>186.80099999999999</v>
      </c>
      <c r="E77" s="1">
        <v>153.416</v>
      </c>
      <c r="F77" s="1">
        <v>239.50399999999999</v>
      </c>
      <c r="G77" s="6">
        <v>1</v>
      </c>
      <c r="H77" s="1">
        <v>40</v>
      </c>
      <c r="I77" s="1" t="s">
        <v>33</v>
      </c>
      <c r="J77" s="1">
        <v>151.19999999999999</v>
      </c>
      <c r="K77" s="1">
        <f t="shared" si="17"/>
        <v>2.2160000000000082</v>
      </c>
      <c r="L77" s="1"/>
      <c r="M77" s="1"/>
      <c r="N77" s="1"/>
      <c r="O77" s="1"/>
      <c r="P77" s="1">
        <f t="shared" si="18"/>
        <v>30.683199999999999</v>
      </c>
      <c r="Q77" s="5">
        <f>10*P77-O77-N77-F77</f>
        <v>67.328000000000003</v>
      </c>
      <c r="R77" s="5"/>
      <c r="S77" s="1"/>
      <c r="T77" s="1">
        <f t="shared" si="19"/>
        <v>10</v>
      </c>
      <c r="U77" s="1">
        <f t="shared" si="20"/>
        <v>7.8057047504823487</v>
      </c>
      <c r="V77" s="1">
        <v>23.385400000000001</v>
      </c>
      <c r="W77" s="1">
        <v>33.278599999999997</v>
      </c>
      <c r="X77" s="1">
        <v>34.727800000000002</v>
      </c>
      <c r="Y77" s="1">
        <v>39.269799999999996</v>
      </c>
      <c r="Z77" s="1">
        <v>33.286999999999999</v>
      </c>
      <c r="AA77" s="1">
        <v>30.977599999999999</v>
      </c>
      <c r="AB77" s="1"/>
      <c r="AC77" s="1">
        <f t="shared" si="21"/>
        <v>67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6" t="s">
        <v>126</v>
      </c>
      <c r="B78" s="16" t="s">
        <v>43</v>
      </c>
      <c r="C78" s="16">
        <v>241</v>
      </c>
      <c r="D78" s="16"/>
      <c r="E78" s="16">
        <v>3</v>
      </c>
      <c r="F78" s="16">
        <v>88</v>
      </c>
      <c r="G78" s="17">
        <v>0</v>
      </c>
      <c r="H78" s="16">
        <v>50</v>
      </c>
      <c r="I78" s="16" t="s">
        <v>33</v>
      </c>
      <c r="J78" s="16">
        <v>3</v>
      </c>
      <c r="K78" s="16">
        <f t="shared" si="17"/>
        <v>0</v>
      </c>
      <c r="L78" s="16"/>
      <c r="M78" s="16"/>
      <c r="N78" s="16"/>
      <c r="O78" s="16"/>
      <c r="P78" s="16">
        <f t="shared" si="18"/>
        <v>0.6</v>
      </c>
      <c r="Q78" s="18"/>
      <c r="R78" s="18"/>
      <c r="S78" s="16"/>
      <c r="T78" s="16">
        <f t="shared" si="19"/>
        <v>146.66666666666669</v>
      </c>
      <c r="U78" s="16">
        <f t="shared" si="20"/>
        <v>146.66666666666669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0.4</v>
      </c>
      <c r="AB78" s="13" t="s">
        <v>127</v>
      </c>
      <c r="AC78" s="16">
        <f t="shared" si="21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22" t="s">
        <v>128</v>
      </c>
      <c r="B79" s="1" t="s">
        <v>43</v>
      </c>
      <c r="C79" s="1"/>
      <c r="D79" s="1"/>
      <c r="E79" s="1"/>
      <c r="F79" s="1"/>
      <c r="G79" s="6">
        <v>0.6</v>
      </c>
      <c r="H79" s="1">
        <v>55</v>
      </c>
      <c r="I79" s="1" t="s">
        <v>33</v>
      </c>
      <c r="J79" s="1"/>
      <c r="K79" s="1">
        <f t="shared" si="17"/>
        <v>0</v>
      </c>
      <c r="L79" s="1"/>
      <c r="M79" s="1"/>
      <c r="N79" s="1">
        <v>10</v>
      </c>
      <c r="O79" s="1"/>
      <c r="P79" s="1">
        <f t="shared" si="18"/>
        <v>0</v>
      </c>
      <c r="Q79" s="5"/>
      <c r="R79" s="5"/>
      <c r="S79" s="1"/>
      <c r="T79" s="1" t="e">
        <f t="shared" si="19"/>
        <v>#DIV/0!</v>
      </c>
      <c r="U79" s="1" t="e">
        <f t="shared" si="20"/>
        <v>#DIV/0!</v>
      </c>
      <c r="V79" s="1">
        <v>0</v>
      </c>
      <c r="W79" s="1">
        <v>0.8</v>
      </c>
      <c r="X79" s="1">
        <v>1.4</v>
      </c>
      <c r="Y79" s="1">
        <v>1.2</v>
      </c>
      <c r="Z79" s="1">
        <v>2</v>
      </c>
      <c r="AA79" s="1">
        <v>2.4</v>
      </c>
      <c r="AB79" s="1" t="s">
        <v>129</v>
      </c>
      <c r="AC79" s="1">
        <f t="shared" si="21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6" t="s">
        <v>130</v>
      </c>
      <c r="B80" s="16" t="s">
        <v>43</v>
      </c>
      <c r="C80" s="16"/>
      <c r="D80" s="16"/>
      <c r="E80" s="16"/>
      <c r="F80" s="16"/>
      <c r="G80" s="17">
        <v>0</v>
      </c>
      <c r="H80" s="16">
        <v>50</v>
      </c>
      <c r="I80" s="16" t="s">
        <v>33</v>
      </c>
      <c r="J80" s="16"/>
      <c r="K80" s="16">
        <f t="shared" si="17"/>
        <v>0</v>
      </c>
      <c r="L80" s="16"/>
      <c r="M80" s="16"/>
      <c r="N80" s="16"/>
      <c r="O80" s="16"/>
      <c r="P80" s="16">
        <f t="shared" si="18"/>
        <v>0</v>
      </c>
      <c r="Q80" s="18"/>
      <c r="R80" s="18"/>
      <c r="S80" s="16"/>
      <c r="T80" s="16" t="e">
        <f t="shared" si="19"/>
        <v>#DIV/0!</v>
      </c>
      <c r="U80" s="16" t="e">
        <f t="shared" si="20"/>
        <v>#DIV/0!</v>
      </c>
      <c r="V80" s="16">
        <v>0</v>
      </c>
      <c r="W80" s="16">
        <v>0</v>
      </c>
      <c r="X80" s="16">
        <v>0</v>
      </c>
      <c r="Y80" s="16">
        <v>0.2</v>
      </c>
      <c r="Z80" s="16">
        <v>0.2</v>
      </c>
      <c r="AA80" s="16">
        <v>0.8</v>
      </c>
      <c r="AB80" s="16" t="s">
        <v>131</v>
      </c>
      <c r="AC80" s="16">
        <f t="shared" si="21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6" t="s">
        <v>132</v>
      </c>
      <c r="B81" s="16" t="s">
        <v>43</v>
      </c>
      <c r="C81" s="16">
        <v>14</v>
      </c>
      <c r="D81" s="16"/>
      <c r="E81" s="16">
        <v>2</v>
      </c>
      <c r="F81" s="16">
        <v>10</v>
      </c>
      <c r="G81" s="17">
        <v>0</v>
      </c>
      <c r="H81" s="16">
        <v>50</v>
      </c>
      <c r="I81" s="16" t="s">
        <v>33</v>
      </c>
      <c r="J81" s="16">
        <v>7</v>
      </c>
      <c r="K81" s="16">
        <f t="shared" si="17"/>
        <v>-5</v>
      </c>
      <c r="L81" s="16"/>
      <c r="M81" s="16"/>
      <c r="N81" s="16"/>
      <c r="O81" s="16"/>
      <c r="P81" s="16">
        <f t="shared" si="18"/>
        <v>0.4</v>
      </c>
      <c r="Q81" s="18"/>
      <c r="R81" s="18"/>
      <c r="S81" s="16"/>
      <c r="T81" s="16">
        <f t="shared" si="19"/>
        <v>25</v>
      </c>
      <c r="U81" s="16">
        <f t="shared" si="20"/>
        <v>25</v>
      </c>
      <c r="V81" s="16">
        <v>1</v>
      </c>
      <c r="W81" s="16">
        <v>1</v>
      </c>
      <c r="X81" s="16">
        <v>2</v>
      </c>
      <c r="Y81" s="16">
        <v>2</v>
      </c>
      <c r="Z81" s="16">
        <v>2.6</v>
      </c>
      <c r="AA81" s="16">
        <v>2</v>
      </c>
      <c r="AB81" s="13" t="s">
        <v>133</v>
      </c>
      <c r="AC81" s="16">
        <f t="shared" si="21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134</v>
      </c>
      <c r="B82" s="1" t="s">
        <v>43</v>
      </c>
      <c r="C82" s="1">
        <v>329</v>
      </c>
      <c r="D82" s="1">
        <v>36</v>
      </c>
      <c r="E82" s="1"/>
      <c r="F82" s="1">
        <v>17</v>
      </c>
      <c r="G82" s="6">
        <v>0.6</v>
      </c>
      <c r="H82" s="1">
        <v>55</v>
      </c>
      <c r="I82" s="1" t="s">
        <v>33</v>
      </c>
      <c r="J82" s="1">
        <v>4</v>
      </c>
      <c r="K82" s="1">
        <f t="shared" si="17"/>
        <v>-4</v>
      </c>
      <c r="L82" s="1"/>
      <c r="M82" s="1"/>
      <c r="N82" s="1"/>
      <c r="O82" s="1">
        <v>12.399999999999981</v>
      </c>
      <c r="P82" s="1">
        <f t="shared" si="18"/>
        <v>0</v>
      </c>
      <c r="Q82" s="5"/>
      <c r="R82" s="5"/>
      <c r="S82" s="1"/>
      <c r="T82" s="1" t="e">
        <f t="shared" si="19"/>
        <v>#DIV/0!</v>
      </c>
      <c r="U82" s="1" t="e">
        <f t="shared" si="20"/>
        <v>#DIV/0!</v>
      </c>
      <c r="V82" s="1">
        <v>1.8</v>
      </c>
      <c r="W82" s="1">
        <v>1.8</v>
      </c>
      <c r="X82" s="1">
        <v>1.4</v>
      </c>
      <c r="Y82" s="1">
        <v>0.2</v>
      </c>
      <c r="Z82" s="1">
        <v>0.8</v>
      </c>
      <c r="AA82" s="1">
        <v>2.4</v>
      </c>
      <c r="AB82" s="1" t="s">
        <v>135</v>
      </c>
      <c r="AC82" s="1">
        <f t="shared" si="21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6" t="s">
        <v>136</v>
      </c>
      <c r="B83" s="16" t="s">
        <v>43</v>
      </c>
      <c r="C83" s="16">
        <v>66</v>
      </c>
      <c r="D83" s="16">
        <v>49</v>
      </c>
      <c r="E83" s="16"/>
      <c r="F83" s="16"/>
      <c r="G83" s="17">
        <v>0</v>
      </c>
      <c r="H83" s="16">
        <v>30</v>
      </c>
      <c r="I83" s="16" t="s">
        <v>33</v>
      </c>
      <c r="J83" s="16"/>
      <c r="K83" s="16">
        <f t="shared" si="17"/>
        <v>0</v>
      </c>
      <c r="L83" s="16"/>
      <c r="M83" s="16"/>
      <c r="N83" s="16"/>
      <c r="O83" s="16"/>
      <c r="P83" s="16">
        <f t="shared" si="18"/>
        <v>0</v>
      </c>
      <c r="Q83" s="18"/>
      <c r="R83" s="18"/>
      <c r="S83" s="16"/>
      <c r="T83" s="16" t="e">
        <f t="shared" si="19"/>
        <v>#DIV/0!</v>
      </c>
      <c r="U83" s="16" t="e">
        <f t="shared" si="20"/>
        <v>#DIV/0!</v>
      </c>
      <c r="V83" s="16">
        <v>0</v>
      </c>
      <c r="W83" s="16">
        <v>0</v>
      </c>
      <c r="X83" s="16">
        <v>-0.2</v>
      </c>
      <c r="Y83" s="16">
        <v>0.2</v>
      </c>
      <c r="Z83" s="16">
        <v>0.4</v>
      </c>
      <c r="AA83" s="16">
        <v>0.8</v>
      </c>
      <c r="AB83" s="16" t="s">
        <v>137</v>
      </c>
      <c r="AC83" s="16">
        <f t="shared" si="21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138</v>
      </c>
      <c r="B84" s="1" t="s">
        <v>43</v>
      </c>
      <c r="C84" s="1">
        <v>108</v>
      </c>
      <c r="D84" s="1">
        <v>12</v>
      </c>
      <c r="E84" s="1"/>
      <c r="F84" s="1">
        <v>42</v>
      </c>
      <c r="G84" s="6">
        <v>0.45</v>
      </c>
      <c r="H84" s="1">
        <v>40</v>
      </c>
      <c r="I84" s="1" t="s">
        <v>33</v>
      </c>
      <c r="J84" s="1">
        <v>4</v>
      </c>
      <c r="K84" s="1">
        <f t="shared" si="17"/>
        <v>-4</v>
      </c>
      <c r="L84" s="1"/>
      <c r="M84" s="1"/>
      <c r="N84" s="1"/>
      <c r="O84" s="1"/>
      <c r="P84" s="1">
        <f t="shared" si="18"/>
        <v>0</v>
      </c>
      <c r="Q84" s="5"/>
      <c r="R84" s="5"/>
      <c r="S84" s="1"/>
      <c r="T84" s="1" t="e">
        <f t="shared" si="19"/>
        <v>#DIV/0!</v>
      </c>
      <c r="U84" s="1" t="e">
        <f t="shared" si="20"/>
        <v>#DIV/0!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0.2</v>
      </c>
      <c r="AB84" s="23" t="s">
        <v>74</v>
      </c>
      <c r="AC84" s="1">
        <f t="shared" si="21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6" t="s">
        <v>139</v>
      </c>
      <c r="B85" s="16" t="s">
        <v>32</v>
      </c>
      <c r="C85" s="16"/>
      <c r="D85" s="16"/>
      <c r="E85" s="16">
        <v>-0.45500000000000002</v>
      </c>
      <c r="F85" s="16"/>
      <c r="G85" s="17">
        <v>0</v>
      </c>
      <c r="H85" s="16">
        <v>45</v>
      </c>
      <c r="I85" s="16" t="s">
        <v>33</v>
      </c>
      <c r="J85" s="16"/>
      <c r="K85" s="16">
        <f t="shared" si="17"/>
        <v>-0.45500000000000002</v>
      </c>
      <c r="L85" s="16"/>
      <c r="M85" s="16"/>
      <c r="N85" s="16"/>
      <c r="O85" s="16"/>
      <c r="P85" s="16">
        <f t="shared" si="18"/>
        <v>-9.0999999999999998E-2</v>
      </c>
      <c r="Q85" s="18"/>
      <c r="R85" s="18"/>
      <c r="S85" s="16"/>
      <c r="T85" s="16">
        <f t="shared" si="19"/>
        <v>0</v>
      </c>
      <c r="U85" s="16">
        <f t="shared" si="20"/>
        <v>0</v>
      </c>
      <c r="V85" s="16">
        <v>0</v>
      </c>
      <c r="W85" s="16">
        <v>-4.7600000000000003E-2</v>
      </c>
      <c r="X85" s="16">
        <v>2.2904</v>
      </c>
      <c r="Y85" s="16">
        <v>2.3304</v>
      </c>
      <c r="Z85" s="16">
        <v>2.3780000000000001</v>
      </c>
      <c r="AA85" s="16">
        <v>1.3657999999999999</v>
      </c>
      <c r="AB85" s="16" t="s">
        <v>114</v>
      </c>
      <c r="AC85" s="16">
        <f t="shared" si="21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0" t="s">
        <v>140</v>
      </c>
      <c r="B86" s="10" t="s">
        <v>43</v>
      </c>
      <c r="C86" s="10">
        <v>532</v>
      </c>
      <c r="D86" s="10"/>
      <c r="E86" s="10"/>
      <c r="F86" s="10">
        <v>66</v>
      </c>
      <c r="G86" s="11">
        <v>0</v>
      </c>
      <c r="H86" s="10" t="e">
        <v>#N/A</v>
      </c>
      <c r="I86" s="10" t="s">
        <v>47</v>
      </c>
      <c r="J86" s="10"/>
      <c r="K86" s="10">
        <f t="shared" si="17"/>
        <v>0</v>
      </c>
      <c r="L86" s="10"/>
      <c r="M86" s="10"/>
      <c r="N86" s="10"/>
      <c r="O86" s="10"/>
      <c r="P86" s="10">
        <f t="shared" si="18"/>
        <v>0</v>
      </c>
      <c r="Q86" s="12"/>
      <c r="R86" s="12"/>
      <c r="S86" s="10"/>
      <c r="T86" s="10" t="e">
        <f t="shared" si="19"/>
        <v>#DIV/0!</v>
      </c>
      <c r="U86" s="10" t="e">
        <f t="shared" si="20"/>
        <v>#DIV/0!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21" t="s">
        <v>165</v>
      </c>
      <c r="AC86" s="10">
        <f t="shared" si="21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0" t="s">
        <v>141</v>
      </c>
      <c r="B87" s="10" t="s">
        <v>43</v>
      </c>
      <c r="C87" s="10">
        <v>18</v>
      </c>
      <c r="D87" s="10"/>
      <c r="E87" s="10">
        <v>7</v>
      </c>
      <c r="F87" s="10">
        <v>11</v>
      </c>
      <c r="G87" s="11">
        <v>0</v>
      </c>
      <c r="H87" s="10" t="e">
        <v>#N/A</v>
      </c>
      <c r="I87" s="10" t="s">
        <v>47</v>
      </c>
      <c r="J87" s="10">
        <v>14</v>
      </c>
      <c r="K87" s="10">
        <f t="shared" si="17"/>
        <v>-7</v>
      </c>
      <c r="L87" s="10"/>
      <c r="M87" s="10"/>
      <c r="N87" s="10"/>
      <c r="O87" s="10"/>
      <c r="P87" s="10">
        <f t="shared" si="18"/>
        <v>1.4</v>
      </c>
      <c r="Q87" s="12"/>
      <c r="R87" s="12"/>
      <c r="S87" s="10"/>
      <c r="T87" s="10">
        <f t="shared" si="19"/>
        <v>7.8571428571428577</v>
      </c>
      <c r="U87" s="10">
        <f t="shared" si="20"/>
        <v>7.8571428571428577</v>
      </c>
      <c r="V87" s="10">
        <v>0</v>
      </c>
      <c r="W87" s="10">
        <v>0</v>
      </c>
      <c r="X87" s="10">
        <v>0</v>
      </c>
      <c r="Y87" s="10">
        <v>0.2</v>
      </c>
      <c r="Z87" s="10">
        <v>0.2</v>
      </c>
      <c r="AA87" s="10">
        <v>0.4</v>
      </c>
      <c r="AB87" s="14" t="s">
        <v>166</v>
      </c>
      <c r="AC87" s="10">
        <f t="shared" si="21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142</v>
      </c>
      <c r="B88" s="1" t="s">
        <v>32</v>
      </c>
      <c r="C88" s="1">
        <v>574.43299999999999</v>
      </c>
      <c r="D88" s="1">
        <v>63.55</v>
      </c>
      <c r="E88" s="1">
        <v>163.482</v>
      </c>
      <c r="F88" s="1">
        <v>72.319000000000003</v>
      </c>
      <c r="G88" s="6">
        <v>1</v>
      </c>
      <c r="H88" s="1">
        <v>40</v>
      </c>
      <c r="I88" s="1" t="s">
        <v>33</v>
      </c>
      <c r="J88" s="1">
        <v>162.9</v>
      </c>
      <c r="K88" s="1">
        <f t="shared" si="17"/>
        <v>0.58199999999999363</v>
      </c>
      <c r="L88" s="1"/>
      <c r="M88" s="1"/>
      <c r="N88" s="1"/>
      <c r="O88" s="1"/>
      <c r="P88" s="1">
        <f t="shared" si="18"/>
        <v>32.696399999999997</v>
      </c>
      <c r="Q88" s="5">
        <f>8*P88-O88-N88-F88</f>
        <v>189.25219999999996</v>
      </c>
      <c r="R88" s="5"/>
      <c r="S88" s="1"/>
      <c r="T88" s="1">
        <f t="shared" si="19"/>
        <v>8</v>
      </c>
      <c r="U88" s="1">
        <f t="shared" si="20"/>
        <v>2.2118337186968597</v>
      </c>
      <c r="V88" s="1">
        <v>21.582599999999999</v>
      </c>
      <c r="W88" s="1">
        <v>23.072800000000001</v>
      </c>
      <c r="X88" s="1">
        <v>26.307200000000002</v>
      </c>
      <c r="Y88" s="1">
        <v>26.9726</v>
      </c>
      <c r="Z88" s="1">
        <v>27.073</v>
      </c>
      <c r="AA88" s="1">
        <v>24.868200000000002</v>
      </c>
      <c r="AB88" s="1"/>
      <c r="AC88" s="1">
        <f t="shared" si="21"/>
        <v>189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0" t="s">
        <v>143</v>
      </c>
      <c r="B89" s="10" t="s">
        <v>32</v>
      </c>
      <c r="C89" s="10">
        <v>72.599999999999994</v>
      </c>
      <c r="D89" s="10"/>
      <c r="E89" s="20">
        <v>6.1749999999999998</v>
      </c>
      <c r="F89" s="10"/>
      <c r="G89" s="11">
        <v>0</v>
      </c>
      <c r="H89" s="10" t="e">
        <v>#N/A</v>
      </c>
      <c r="I89" s="10" t="s">
        <v>47</v>
      </c>
      <c r="J89" s="10">
        <v>6</v>
      </c>
      <c r="K89" s="10">
        <f t="shared" si="17"/>
        <v>0.17499999999999982</v>
      </c>
      <c r="L89" s="10"/>
      <c r="M89" s="10"/>
      <c r="N89" s="10"/>
      <c r="O89" s="10"/>
      <c r="P89" s="10">
        <f t="shared" si="18"/>
        <v>1.2349999999999999</v>
      </c>
      <c r="Q89" s="12"/>
      <c r="R89" s="12"/>
      <c r="S89" s="10"/>
      <c r="T89" s="10">
        <f t="shared" si="19"/>
        <v>0</v>
      </c>
      <c r="U89" s="10">
        <f t="shared" si="20"/>
        <v>0</v>
      </c>
      <c r="V89" s="10">
        <v>1.222</v>
      </c>
      <c r="W89" s="10">
        <v>1.222</v>
      </c>
      <c r="X89" s="10">
        <v>1.222</v>
      </c>
      <c r="Y89" s="10">
        <v>1.696</v>
      </c>
      <c r="Z89" s="10">
        <v>1.696</v>
      </c>
      <c r="AA89" s="10">
        <v>1.1992</v>
      </c>
      <c r="AB89" s="14" t="s">
        <v>167</v>
      </c>
      <c r="AC89" s="10">
        <f t="shared" si="21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0" t="s">
        <v>144</v>
      </c>
      <c r="B90" s="10" t="s">
        <v>43</v>
      </c>
      <c r="C90" s="10">
        <v>2</v>
      </c>
      <c r="D90" s="10"/>
      <c r="E90" s="10"/>
      <c r="F90" s="10"/>
      <c r="G90" s="11">
        <v>0</v>
      </c>
      <c r="H90" s="10" t="e">
        <v>#N/A</v>
      </c>
      <c r="I90" s="10" t="s">
        <v>47</v>
      </c>
      <c r="J90" s="10">
        <v>1</v>
      </c>
      <c r="K90" s="10">
        <f t="shared" si="17"/>
        <v>-1</v>
      </c>
      <c r="L90" s="10"/>
      <c r="M90" s="10"/>
      <c r="N90" s="10"/>
      <c r="O90" s="10"/>
      <c r="P90" s="10">
        <f t="shared" si="18"/>
        <v>0</v>
      </c>
      <c r="Q90" s="12"/>
      <c r="R90" s="12"/>
      <c r="S90" s="10"/>
      <c r="T90" s="10" t="e">
        <f t="shared" si="19"/>
        <v>#DIV/0!</v>
      </c>
      <c r="U90" s="10" t="e">
        <f t="shared" si="20"/>
        <v>#DIV/0!</v>
      </c>
      <c r="V90" s="10">
        <v>0</v>
      </c>
      <c r="W90" s="10">
        <v>0</v>
      </c>
      <c r="X90" s="10">
        <v>0</v>
      </c>
      <c r="Y90" s="10">
        <v>0</v>
      </c>
      <c r="Z90" s="10">
        <v>1.2</v>
      </c>
      <c r="AA90" s="10">
        <v>1.6</v>
      </c>
      <c r="AB90" s="10" t="s">
        <v>145</v>
      </c>
      <c r="AC90" s="10">
        <f t="shared" si="21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0" t="s">
        <v>146</v>
      </c>
      <c r="B91" s="10" t="s">
        <v>43</v>
      </c>
      <c r="C91" s="10"/>
      <c r="D91" s="10">
        <v>23</v>
      </c>
      <c r="E91" s="10"/>
      <c r="F91" s="10"/>
      <c r="G91" s="11">
        <v>0</v>
      </c>
      <c r="H91" s="10" t="e">
        <v>#N/A</v>
      </c>
      <c r="I91" s="10" t="s">
        <v>47</v>
      </c>
      <c r="J91" s="10"/>
      <c r="K91" s="10">
        <f t="shared" si="17"/>
        <v>0</v>
      </c>
      <c r="L91" s="10"/>
      <c r="M91" s="10"/>
      <c r="N91" s="10"/>
      <c r="O91" s="10"/>
      <c r="P91" s="10">
        <f t="shared" si="18"/>
        <v>0</v>
      </c>
      <c r="Q91" s="12"/>
      <c r="R91" s="12"/>
      <c r="S91" s="10"/>
      <c r="T91" s="10" t="e">
        <f t="shared" si="19"/>
        <v>#DIV/0!</v>
      </c>
      <c r="U91" s="10" t="e">
        <f t="shared" si="20"/>
        <v>#DIV/0!</v>
      </c>
      <c r="V91" s="10">
        <v>0.8</v>
      </c>
      <c r="W91" s="10">
        <v>0.8</v>
      </c>
      <c r="X91" s="10">
        <v>1.4</v>
      </c>
      <c r="Y91" s="10">
        <v>1.2</v>
      </c>
      <c r="Z91" s="10">
        <v>2</v>
      </c>
      <c r="AA91" s="10">
        <v>2.4</v>
      </c>
      <c r="AB91" s="14" t="s">
        <v>168</v>
      </c>
      <c r="AC91" s="10">
        <f t="shared" si="21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0" t="s">
        <v>147</v>
      </c>
      <c r="B92" s="10" t="s">
        <v>43</v>
      </c>
      <c r="C92" s="10"/>
      <c r="D92" s="10">
        <v>12</v>
      </c>
      <c r="E92" s="20">
        <v>12</v>
      </c>
      <c r="F92" s="10"/>
      <c r="G92" s="11">
        <v>0</v>
      </c>
      <c r="H92" s="10" t="e">
        <v>#N/A</v>
      </c>
      <c r="I92" s="10" t="s">
        <v>47</v>
      </c>
      <c r="J92" s="10">
        <v>12</v>
      </c>
      <c r="K92" s="10">
        <f t="shared" si="17"/>
        <v>0</v>
      </c>
      <c r="L92" s="10"/>
      <c r="M92" s="10"/>
      <c r="N92" s="10"/>
      <c r="O92" s="10"/>
      <c r="P92" s="10">
        <f t="shared" si="18"/>
        <v>2.4</v>
      </c>
      <c r="Q92" s="12"/>
      <c r="R92" s="12"/>
      <c r="S92" s="10"/>
      <c r="T92" s="10">
        <f t="shared" si="19"/>
        <v>0</v>
      </c>
      <c r="U92" s="10">
        <f t="shared" si="20"/>
        <v>0</v>
      </c>
      <c r="V92" s="10">
        <v>4.8</v>
      </c>
      <c r="W92" s="10">
        <v>4.8</v>
      </c>
      <c r="X92" s="10">
        <v>4.8</v>
      </c>
      <c r="Y92" s="10">
        <v>1.2</v>
      </c>
      <c r="Z92" s="10">
        <v>1.2</v>
      </c>
      <c r="AA92" s="10">
        <v>3.6</v>
      </c>
      <c r="AB92" s="14" t="s">
        <v>169</v>
      </c>
      <c r="AC92" s="10">
        <f t="shared" si="21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0" t="s">
        <v>148</v>
      </c>
      <c r="B93" s="10" t="s">
        <v>43</v>
      </c>
      <c r="C93" s="10"/>
      <c r="D93" s="10">
        <v>12</v>
      </c>
      <c r="E93" s="20">
        <v>12</v>
      </c>
      <c r="F93" s="10"/>
      <c r="G93" s="11">
        <v>0</v>
      </c>
      <c r="H93" s="10" t="e">
        <v>#N/A</v>
      </c>
      <c r="I93" s="10" t="s">
        <v>47</v>
      </c>
      <c r="J93" s="10">
        <v>12</v>
      </c>
      <c r="K93" s="10">
        <f t="shared" si="17"/>
        <v>0</v>
      </c>
      <c r="L93" s="10"/>
      <c r="M93" s="10"/>
      <c r="N93" s="10"/>
      <c r="O93" s="10"/>
      <c r="P93" s="10">
        <f t="shared" si="18"/>
        <v>2.4</v>
      </c>
      <c r="Q93" s="12"/>
      <c r="R93" s="12"/>
      <c r="S93" s="10"/>
      <c r="T93" s="10">
        <f t="shared" si="19"/>
        <v>0</v>
      </c>
      <c r="U93" s="10">
        <f t="shared" si="20"/>
        <v>0</v>
      </c>
      <c r="V93" s="10">
        <v>7.2</v>
      </c>
      <c r="W93" s="10">
        <v>7.2</v>
      </c>
      <c r="X93" s="10">
        <v>7.2</v>
      </c>
      <c r="Y93" s="10">
        <v>1.2</v>
      </c>
      <c r="Z93" s="10">
        <v>1.2</v>
      </c>
      <c r="AA93" s="10">
        <v>4.8</v>
      </c>
      <c r="AB93" s="10" t="s">
        <v>149</v>
      </c>
      <c r="AC93" s="10">
        <f t="shared" si="21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0" t="s">
        <v>150</v>
      </c>
      <c r="B94" s="10" t="s">
        <v>43</v>
      </c>
      <c r="C94" s="10"/>
      <c r="D94" s="10">
        <v>41</v>
      </c>
      <c r="E94" s="10"/>
      <c r="F94" s="10"/>
      <c r="G94" s="11">
        <v>0</v>
      </c>
      <c r="H94" s="10" t="e">
        <v>#N/A</v>
      </c>
      <c r="I94" s="10" t="s">
        <v>47</v>
      </c>
      <c r="J94" s="10"/>
      <c r="K94" s="10">
        <f t="shared" si="17"/>
        <v>0</v>
      </c>
      <c r="L94" s="10"/>
      <c r="M94" s="10"/>
      <c r="N94" s="10"/>
      <c r="O94" s="10"/>
      <c r="P94" s="10">
        <f t="shared" si="18"/>
        <v>0</v>
      </c>
      <c r="Q94" s="12"/>
      <c r="R94" s="12"/>
      <c r="S94" s="10"/>
      <c r="T94" s="10" t="e">
        <f t="shared" si="19"/>
        <v>#DIV/0!</v>
      </c>
      <c r="U94" s="10" t="e">
        <f t="shared" si="20"/>
        <v>#DIV/0!</v>
      </c>
      <c r="V94" s="10">
        <v>0.2</v>
      </c>
      <c r="W94" s="10">
        <v>0.2</v>
      </c>
      <c r="X94" s="10">
        <v>0.6</v>
      </c>
      <c r="Y94" s="10">
        <v>0.6</v>
      </c>
      <c r="Z94" s="10">
        <v>0.8</v>
      </c>
      <c r="AA94" s="10">
        <v>0.4</v>
      </c>
      <c r="AB94" s="10" t="s">
        <v>85</v>
      </c>
      <c r="AC94" s="10">
        <f t="shared" si="21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151</v>
      </c>
      <c r="B95" s="10" t="s">
        <v>43</v>
      </c>
      <c r="C95" s="10"/>
      <c r="D95" s="10">
        <v>28</v>
      </c>
      <c r="E95" s="10"/>
      <c r="F95" s="10"/>
      <c r="G95" s="11">
        <v>0</v>
      </c>
      <c r="H95" s="10">
        <v>45</v>
      </c>
      <c r="I95" s="10" t="s">
        <v>47</v>
      </c>
      <c r="J95" s="10"/>
      <c r="K95" s="10">
        <f t="shared" si="17"/>
        <v>0</v>
      </c>
      <c r="L95" s="10"/>
      <c r="M95" s="10"/>
      <c r="N95" s="10"/>
      <c r="O95" s="10"/>
      <c r="P95" s="10">
        <f t="shared" si="18"/>
        <v>0</v>
      </c>
      <c r="Q95" s="12"/>
      <c r="R95" s="12"/>
      <c r="S95" s="10"/>
      <c r="T95" s="10" t="e">
        <f t="shared" si="19"/>
        <v>#DIV/0!</v>
      </c>
      <c r="U95" s="10" t="e">
        <f t="shared" si="20"/>
        <v>#DIV/0!</v>
      </c>
      <c r="V95" s="10">
        <v>1.2</v>
      </c>
      <c r="W95" s="10">
        <v>1.6</v>
      </c>
      <c r="X95" s="10">
        <v>2.2000000000000002</v>
      </c>
      <c r="Y95" s="10">
        <v>1</v>
      </c>
      <c r="Z95" s="10">
        <v>0.8</v>
      </c>
      <c r="AA95" s="10">
        <v>2</v>
      </c>
      <c r="AB95" s="10" t="s">
        <v>152</v>
      </c>
      <c r="AC95" s="10">
        <f t="shared" si="21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22" t="s">
        <v>153</v>
      </c>
      <c r="B96" s="1" t="s">
        <v>32</v>
      </c>
      <c r="C96" s="1"/>
      <c r="D96" s="1"/>
      <c r="E96" s="20">
        <f>E98</f>
        <v>1.4119999999999999</v>
      </c>
      <c r="F96" s="20">
        <f>F98</f>
        <v>132</v>
      </c>
      <c r="G96" s="6">
        <v>1</v>
      </c>
      <c r="H96" s="1">
        <v>50</v>
      </c>
      <c r="I96" s="1" t="s">
        <v>33</v>
      </c>
      <c r="J96" s="1"/>
      <c r="K96" s="1">
        <f t="shared" ref="K96:K106" si="23">E96-J96</f>
        <v>1.4119999999999999</v>
      </c>
      <c r="L96" s="1"/>
      <c r="M96" s="1"/>
      <c r="N96" s="1"/>
      <c r="O96" s="1">
        <v>10</v>
      </c>
      <c r="P96" s="1">
        <f t="shared" si="18"/>
        <v>0.28239999999999998</v>
      </c>
      <c r="Q96" s="5"/>
      <c r="R96" s="5"/>
      <c r="S96" s="1"/>
      <c r="T96" s="1">
        <f t="shared" si="19"/>
        <v>502.83286118980175</v>
      </c>
      <c r="U96" s="1">
        <f t="shared" si="20"/>
        <v>502.83286118980175</v>
      </c>
      <c r="V96" s="1">
        <v>0.28239999999999998</v>
      </c>
      <c r="W96" s="1">
        <v>0</v>
      </c>
      <c r="X96" s="1">
        <v>0.27879999999999999</v>
      </c>
      <c r="Y96" s="1">
        <v>0.27879999999999999</v>
      </c>
      <c r="Z96" s="1">
        <v>0.27879999999999999</v>
      </c>
      <c r="AA96" s="1">
        <v>0</v>
      </c>
      <c r="AB96" s="21" t="s">
        <v>172</v>
      </c>
      <c r="AC96" s="1">
        <f t="shared" si="21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154</v>
      </c>
      <c r="B97" s="1" t="s">
        <v>43</v>
      </c>
      <c r="C97" s="1">
        <v>160</v>
      </c>
      <c r="D97" s="1"/>
      <c r="E97" s="1">
        <v>8</v>
      </c>
      <c r="F97" s="1">
        <v>150</v>
      </c>
      <c r="G97" s="6">
        <v>0.06</v>
      </c>
      <c r="H97" s="1">
        <v>60</v>
      </c>
      <c r="I97" s="1" t="s">
        <v>33</v>
      </c>
      <c r="J97" s="1">
        <v>10</v>
      </c>
      <c r="K97" s="1">
        <f t="shared" si="23"/>
        <v>-2</v>
      </c>
      <c r="L97" s="1"/>
      <c r="M97" s="1"/>
      <c r="N97" s="1"/>
      <c r="O97" s="1"/>
      <c r="P97" s="1">
        <f t="shared" si="18"/>
        <v>1.6</v>
      </c>
      <c r="Q97" s="5"/>
      <c r="R97" s="5"/>
      <c r="S97" s="1"/>
      <c r="T97" s="1">
        <f t="shared" si="19"/>
        <v>93.75</v>
      </c>
      <c r="U97" s="1">
        <f t="shared" si="20"/>
        <v>93.75</v>
      </c>
      <c r="V97" s="1">
        <v>0.8</v>
      </c>
      <c r="W97" s="1">
        <v>0.4</v>
      </c>
      <c r="X97" s="1">
        <v>0</v>
      </c>
      <c r="Y97" s="1">
        <v>0</v>
      </c>
      <c r="Z97" s="1">
        <v>0</v>
      </c>
      <c r="AA97" s="1">
        <v>0</v>
      </c>
      <c r="AB97" s="21" t="s">
        <v>173</v>
      </c>
      <c r="AC97" s="1">
        <f t="shared" si="21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0" t="s">
        <v>155</v>
      </c>
      <c r="B98" s="10" t="s">
        <v>32</v>
      </c>
      <c r="C98" s="10">
        <v>56.115000000000002</v>
      </c>
      <c r="D98" s="15">
        <v>157.49700000000001</v>
      </c>
      <c r="E98" s="20">
        <v>1.4119999999999999</v>
      </c>
      <c r="F98" s="20">
        <v>132</v>
      </c>
      <c r="G98" s="11">
        <v>0</v>
      </c>
      <c r="H98" s="10">
        <v>50</v>
      </c>
      <c r="I98" s="10" t="s">
        <v>47</v>
      </c>
      <c r="J98" s="10">
        <v>1.3</v>
      </c>
      <c r="K98" s="10">
        <f t="shared" si="23"/>
        <v>0.11199999999999988</v>
      </c>
      <c r="L98" s="10"/>
      <c r="M98" s="10"/>
      <c r="N98" s="10"/>
      <c r="O98" s="10"/>
      <c r="P98" s="10">
        <f t="shared" si="18"/>
        <v>0.28239999999999998</v>
      </c>
      <c r="Q98" s="12"/>
      <c r="R98" s="12"/>
      <c r="S98" s="10"/>
      <c r="T98" s="10">
        <f t="shared" si="19"/>
        <v>467.42209631728048</v>
      </c>
      <c r="U98" s="10">
        <f t="shared" si="20"/>
        <v>467.42209631728048</v>
      </c>
      <c r="V98" s="10">
        <v>0.28239999999999998</v>
      </c>
      <c r="W98" s="10">
        <v>0</v>
      </c>
      <c r="X98" s="10">
        <v>0.27879999999999999</v>
      </c>
      <c r="Y98" s="10">
        <v>0.27879999999999999</v>
      </c>
      <c r="Z98" s="10">
        <v>0.27879999999999999</v>
      </c>
      <c r="AA98" s="10">
        <v>0</v>
      </c>
      <c r="AB98" s="21" t="s">
        <v>171</v>
      </c>
      <c r="AC98" s="10">
        <f t="shared" si="21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156</v>
      </c>
      <c r="B99" s="1" t="s">
        <v>32</v>
      </c>
      <c r="C99" s="1">
        <v>140.33799999999999</v>
      </c>
      <c r="D99" s="1">
        <v>34.515000000000001</v>
      </c>
      <c r="E99" s="1">
        <v>47.642000000000003</v>
      </c>
      <c r="F99" s="1">
        <v>110.836</v>
      </c>
      <c r="G99" s="6">
        <v>1</v>
      </c>
      <c r="H99" s="1">
        <v>55</v>
      </c>
      <c r="I99" s="1" t="s">
        <v>33</v>
      </c>
      <c r="J99" s="1">
        <v>42.4</v>
      </c>
      <c r="K99" s="1">
        <f t="shared" si="23"/>
        <v>5.2420000000000044</v>
      </c>
      <c r="L99" s="1"/>
      <c r="M99" s="1"/>
      <c r="N99" s="1"/>
      <c r="O99" s="1"/>
      <c r="P99" s="1">
        <f t="shared" si="18"/>
        <v>9.5284000000000013</v>
      </c>
      <c r="Q99" s="5"/>
      <c r="R99" s="5"/>
      <c r="S99" s="1"/>
      <c r="T99" s="1">
        <f t="shared" si="19"/>
        <v>11.632173292473027</v>
      </c>
      <c r="U99" s="1">
        <f t="shared" si="20"/>
        <v>11.632173292473027</v>
      </c>
      <c r="V99" s="1">
        <v>6.3255999999999997</v>
      </c>
      <c r="W99" s="1">
        <v>6.9248000000000003</v>
      </c>
      <c r="X99" s="1">
        <v>8.9599999999999991</v>
      </c>
      <c r="Y99" s="1">
        <v>8.1087999999999987</v>
      </c>
      <c r="Z99" s="1">
        <v>7.5343999999999998</v>
      </c>
      <c r="AA99" s="1">
        <v>8.6951999999999998</v>
      </c>
      <c r="AB99" s="13" t="s">
        <v>53</v>
      </c>
      <c r="AC99" s="1">
        <f t="shared" si="21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157</v>
      </c>
      <c r="B100" s="1" t="s">
        <v>32</v>
      </c>
      <c r="C100" s="1">
        <v>134.5</v>
      </c>
      <c r="D100" s="1">
        <v>57.555</v>
      </c>
      <c r="E100" s="1">
        <v>50.426000000000002</v>
      </c>
      <c r="F100" s="1">
        <v>129.99299999999999</v>
      </c>
      <c r="G100" s="6">
        <v>1</v>
      </c>
      <c r="H100" s="1">
        <v>55</v>
      </c>
      <c r="I100" s="1" t="s">
        <v>33</v>
      </c>
      <c r="J100" s="1">
        <v>45.6</v>
      </c>
      <c r="K100" s="1">
        <f t="shared" si="23"/>
        <v>4.8260000000000005</v>
      </c>
      <c r="L100" s="1"/>
      <c r="M100" s="1"/>
      <c r="N100" s="1"/>
      <c r="O100" s="1"/>
      <c r="P100" s="1">
        <f t="shared" si="18"/>
        <v>10.0852</v>
      </c>
      <c r="Q100" s="5"/>
      <c r="R100" s="5"/>
      <c r="S100" s="1"/>
      <c r="T100" s="1">
        <f t="shared" si="19"/>
        <v>12.889481616626343</v>
      </c>
      <c r="U100" s="1">
        <f t="shared" si="20"/>
        <v>12.889481616626343</v>
      </c>
      <c r="V100" s="1">
        <v>11.002800000000001</v>
      </c>
      <c r="W100" s="1">
        <v>10.335800000000001</v>
      </c>
      <c r="X100" s="1">
        <v>14.095800000000001</v>
      </c>
      <c r="Y100" s="1">
        <v>14.474399999999999</v>
      </c>
      <c r="Z100" s="1">
        <v>14.759600000000001</v>
      </c>
      <c r="AA100" s="1">
        <v>9.216800000000001</v>
      </c>
      <c r="AB100" s="1"/>
      <c r="AC100" s="1">
        <f t="shared" si="21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158</v>
      </c>
      <c r="B101" s="1" t="s">
        <v>43</v>
      </c>
      <c r="C101" s="1">
        <v>27</v>
      </c>
      <c r="D101" s="1"/>
      <c r="E101" s="1">
        <v>17</v>
      </c>
      <c r="F101" s="1">
        <v>7</v>
      </c>
      <c r="G101" s="6">
        <v>0.4</v>
      </c>
      <c r="H101" s="1">
        <v>55</v>
      </c>
      <c r="I101" s="1" t="s">
        <v>33</v>
      </c>
      <c r="J101" s="1">
        <v>17</v>
      </c>
      <c r="K101" s="1">
        <f t="shared" si="23"/>
        <v>0</v>
      </c>
      <c r="L101" s="1"/>
      <c r="M101" s="1"/>
      <c r="N101" s="1">
        <v>30</v>
      </c>
      <c r="O101" s="1">
        <v>28.599999999999991</v>
      </c>
      <c r="P101" s="1">
        <f t="shared" si="18"/>
        <v>3.4</v>
      </c>
      <c r="Q101" s="5"/>
      <c r="R101" s="5"/>
      <c r="S101" s="1"/>
      <c r="T101" s="1">
        <f t="shared" si="19"/>
        <v>19.294117647058822</v>
      </c>
      <c r="U101" s="1">
        <f t="shared" si="20"/>
        <v>19.294117647058822</v>
      </c>
      <c r="V101" s="1">
        <v>6.6</v>
      </c>
      <c r="W101" s="1">
        <v>5.4</v>
      </c>
      <c r="X101" s="1">
        <v>5.6</v>
      </c>
      <c r="Y101" s="1">
        <v>3.6</v>
      </c>
      <c r="Z101" s="1">
        <v>4.4000000000000004</v>
      </c>
      <c r="AA101" s="1">
        <v>4</v>
      </c>
      <c r="AB101" s="1"/>
      <c r="AC101" s="1">
        <f t="shared" si="21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159</v>
      </c>
      <c r="B102" s="1" t="s">
        <v>43</v>
      </c>
      <c r="C102" s="1">
        <v>28</v>
      </c>
      <c r="D102" s="1">
        <v>20</v>
      </c>
      <c r="E102" s="1">
        <v>16</v>
      </c>
      <c r="F102" s="1">
        <v>28</v>
      </c>
      <c r="G102" s="6">
        <v>0.4</v>
      </c>
      <c r="H102" s="1">
        <v>55</v>
      </c>
      <c r="I102" s="1" t="s">
        <v>33</v>
      </c>
      <c r="J102" s="1">
        <v>16</v>
      </c>
      <c r="K102" s="1">
        <f t="shared" si="23"/>
        <v>0</v>
      </c>
      <c r="L102" s="1"/>
      <c r="M102" s="1"/>
      <c r="N102" s="1"/>
      <c r="O102" s="1">
        <v>21</v>
      </c>
      <c r="P102" s="1">
        <f t="shared" si="18"/>
        <v>3.2</v>
      </c>
      <c r="Q102" s="5"/>
      <c r="R102" s="5"/>
      <c r="S102" s="1"/>
      <c r="T102" s="1">
        <f t="shared" si="19"/>
        <v>15.3125</v>
      </c>
      <c r="U102" s="1">
        <f t="shared" si="20"/>
        <v>15.3125</v>
      </c>
      <c r="V102" s="1">
        <v>5</v>
      </c>
      <c r="W102" s="1">
        <v>4</v>
      </c>
      <c r="X102" s="1">
        <v>4.2</v>
      </c>
      <c r="Y102" s="1">
        <v>4</v>
      </c>
      <c r="Z102" s="1">
        <v>3.6</v>
      </c>
      <c r="AA102" s="1">
        <v>1.6</v>
      </c>
      <c r="AB102" s="1"/>
      <c r="AC102" s="1">
        <f t="shared" si="21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160</v>
      </c>
      <c r="B103" s="1" t="s">
        <v>43</v>
      </c>
      <c r="C103" s="1">
        <v>84</v>
      </c>
      <c r="D103" s="1"/>
      <c r="E103" s="1">
        <v>2</v>
      </c>
      <c r="F103" s="1">
        <v>82</v>
      </c>
      <c r="G103" s="6">
        <v>0.3</v>
      </c>
      <c r="H103" s="1">
        <v>30</v>
      </c>
      <c r="I103" s="1" t="s">
        <v>33</v>
      </c>
      <c r="J103" s="1">
        <v>2</v>
      </c>
      <c r="K103" s="1">
        <f t="shared" si="23"/>
        <v>0</v>
      </c>
      <c r="L103" s="1"/>
      <c r="M103" s="1"/>
      <c r="N103" s="1"/>
      <c r="O103" s="1"/>
      <c r="P103" s="1">
        <f t="shared" si="18"/>
        <v>0.4</v>
      </c>
      <c r="Q103" s="5"/>
      <c r="R103" s="5"/>
      <c r="S103" s="1"/>
      <c r="T103" s="1">
        <f t="shared" si="19"/>
        <v>205</v>
      </c>
      <c r="U103" s="1">
        <f t="shared" si="20"/>
        <v>205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21" t="s">
        <v>173</v>
      </c>
      <c r="AC103" s="1">
        <f t="shared" si="21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161</v>
      </c>
      <c r="B104" s="1" t="s">
        <v>43</v>
      </c>
      <c r="C104" s="1">
        <v>82</v>
      </c>
      <c r="D104" s="1"/>
      <c r="E104" s="1">
        <v>10</v>
      </c>
      <c r="F104" s="1">
        <v>72</v>
      </c>
      <c r="G104" s="6">
        <v>0.3</v>
      </c>
      <c r="H104" s="1">
        <v>30</v>
      </c>
      <c r="I104" s="1" t="s">
        <v>33</v>
      </c>
      <c r="J104" s="1">
        <v>10</v>
      </c>
      <c r="K104" s="1">
        <f t="shared" si="23"/>
        <v>0</v>
      </c>
      <c r="L104" s="1"/>
      <c r="M104" s="1"/>
      <c r="N104" s="1"/>
      <c r="O104" s="1"/>
      <c r="P104" s="1">
        <f t="shared" si="18"/>
        <v>2</v>
      </c>
      <c r="Q104" s="5"/>
      <c r="R104" s="5"/>
      <c r="S104" s="1"/>
      <c r="T104" s="1">
        <f t="shared" si="19"/>
        <v>36</v>
      </c>
      <c r="U104" s="1">
        <f t="shared" si="20"/>
        <v>36</v>
      </c>
      <c r="V104" s="1">
        <v>0.4</v>
      </c>
      <c r="W104" s="1">
        <v>0.4</v>
      </c>
      <c r="X104" s="1">
        <v>0.4</v>
      </c>
      <c r="Y104" s="1">
        <v>0</v>
      </c>
      <c r="Z104" s="1">
        <v>0</v>
      </c>
      <c r="AA104" s="1">
        <v>0</v>
      </c>
      <c r="AB104" s="21" t="s">
        <v>173</v>
      </c>
      <c r="AC104" s="1">
        <f t="shared" si="21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162</v>
      </c>
      <c r="B105" s="1" t="s">
        <v>43</v>
      </c>
      <c r="C105" s="1">
        <v>200</v>
      </c>
      <c r="D105" s="1"/>
      <c r="E105" s="1">
        <v>21</v>
      </c>
      <c r="F105" s="1">
        <v>178</v>
      </c>
      <c r="G105" s="6">
        <v>0.15</v>
      </c>
      <c r="H105" s="1">
        <v>60</v>
      </c>
      <c r="I105" s="1" t="s">
        <v>33</v>
      </c>
      <c r="J105" s="1">
        <v>21</v>
      </c>
      <c r="K105" s="1">
        <f t="shared" si="23"/>
        <v>0</v>
      </c>
      <c r="L105" s="1"/>
      <c r="M105" s="1"/>
      <c r="N105" s="1"/>
      <c r="O105" s="1"/>
      <c r="P105" s="1">
        <f t="shared" si="18"/>
        <v>4.2</v>
      </c>
      <c r="Q105" s="5"/>
      <c r="R105" s="5"/>
      <c r="S105" s="1"/>
      <c r="T105" s="1">
        <f t="shared" si="19"/>
        <v>42.38095238095238</v>
      </c>
      <c r="U105" s="1">
        <f t="shared" si="20"/>
        <v>42.38095238095238</v>
      </c>
      <c r="V105" s="1">
        <v>0.6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21" t="s">
        <v>173</v>
      </c>
      <c r="AC105" s="1">
        <f t="shared" si="21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22" t="s">
        <v>163</v>
      </c>
      <c r="B106" s="1" t="s">
        <v>43</v>
      </c>
      <c r="C106" s="1"/>
      <c r="D106" s="1"/>
      <c r="E106" s="1"/>
      <c r="F106" s="1"/>
      <c r="G106" s="6">
        <v>0.1</v>
      </c>
      <c r="H106" s="1">
        <v>60</v>
      </c>
      <c r="I106" s="1" t="s">
        <v>33</v>
      </c>
      <c r="J106" s="1"/>
      <c r="K106" s="1">
        <f t="shared" si="23"/>
        <v>0</v>
      </c>
      <c r="L106" s="1"/>
      <c r="M106" s="1"/>
      <c r="N106" s="1">
        <v>30</v>
      </c>
      <c r="O106" s="1"/>
      <c r="P106" s="1">
        <f t="shared" si="18"/>
        <v>0</v>
      </c>
      <c r="Q106" s="5"/>
      <c r="R106" s="5"/>
      <c r="S106" s="1"/>
      <c r="T106" s="1" t="e">
        <f t="shared" si="19"/>
        <v>#DIV/0!</v>
      </c>
      <c r="U106" s="1" t="e">
        <f t="shared" si="20"/>
        <v>#DIV/0!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 t="s">
        <v>164</v>
      </c>
      <c r="AC106" s="1">
        <f t="shared" si="21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</sheetData>
  <autoFilter ref="A3:AC106" xr:uid="{FB1CAEA6-C7C8-4B92-8353-81D2DF47D4F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2024-05-22T07:47:29Z</dcterms:created>
  <dcterms:modified xsi:type="dcterms:W3CDTF">2024-05-23T07:28:53Z</dcterms:modified>
</cp:coreProperties>
</file>